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1325" windowHeight="6660" activeTab="0"/>
  </bookViews>
  <sheets>
    <sheet name="ХОЛМАТРО" sheetId="1" r:id="rId1"/>
  </sheets>
  <definedNames/>
  <calcPr fullCalcOnLoad="1"/>
</workbook>
</file>

<file path=xl/comments1.xml><?xml version="1.0" encoding="utf-8"?>
<comments xmlns="http://schemas.openxmlformats.org/spreadsheetml/2006/main">
  <authors>
    <author>N_Kar</author>
  </authors>
  <commentList>
    <comment ref="I64" authorId="0">
      <text>
        <r>
          <rPr>
            <b/>
            <sz val="9"/>
            <rFont val="Tahoma"/>
            <family val="0"/>
          </rPr>
          <t>ВРЕМЯ В ЧАСАХ</t>
        </r>
      </text>
    </comment>
  </commentList>
</comments>
</file>

<file path=xl/sharedStrings.xml><?xml version="1.0" encoding="utf-8"?>
<sst xmlns="http://schemas.openxmlformats.org/spreadsheetml/2006/main" count="139" uniqueCount="41">
  <si>
    <t>Смена караула</t>
  </si>
  <si>
    <t>Карточка учета работы вспомогательного агрегата</t>
  </si>
  <si>
    <t>Результаты расхода топлива и маслаза отчетный месяц</t>
  </si>
  <si>
    <t>дата</t>
  </si>
  <si>
    <t>Работа оборудования</t>
  </si>
  <si>
    <t>Заправлено топлива в бак</t>
  </si>
  <si>
    <t>Расход топлива</t>
  </si>
  <si>
    <t>(в литрах)</t>
  </si>
  <si>
    <t>Остаток топлива</t>
  </si>
  <si>
    <t>Подпись ответственного лица</t>
  </si>
  <si>
    <t>Работа двигателя при смене караула</t>
  </si>
  <si>
    <t>С нагрузкой</t>
  </si>
  <si>
    <t>АИ-92</t>
  </si>
  <si>
    <t>Заправлено топлива в бак за отчетный месяц:</t>
  </si>
  <si>
    <t xml:space="preserve"> литров.</t>
  </si>
  <si>
    <t>Заправлено масла в бак за отчетный месяц:</t>
  </si>
  <si>
    <t>в) остаток на1 число отчетного месяца</t>
  </si>
  <si>
    <t>г) остаток на 1 число следующего месяца</t>
  </si>
  <si>
    <t>Фактический</t>
  </si>
  <si>
    <t xml:space="preserve">Экономия </t>
  </si>
  <si>
    <t>По нормам</t>
  </si>
  <si>
    <t>Время
Конца
работы</t>
  </si>
  <si>
    <t>Время
начала
работы</t>
  </si>
  <si>
    <t xml:space="preserve">Вид топлива
</t>
  </si>
  <si>
    <t>На пожарах (в мин)</t>
  </si>
  <si>
    <t>На   учениях     (в мин)</t>
  </si>
  <si>
    <t xml:space="preserve">               Прочие работы  агрегата
(в мин)
</t>
  </si>
  <si>
    <t xml:space="preserve">Характер
И место работы
</t>
  </si>
  <si>
    <t>Нормы расхода лит/мин</t>
  </si>
  <si>
    <t>Без нагрузки</t>
  </si>
  <si>
    <t>Под нагрузкой</t>
  </si>
  <si>
    <t>Марка СПЕЦ.ОБОРУДОВАНИЯ</t>
  </si>
  <si>
    <t xml:space="preserve"> б) наименование и марка агрегата</t>
  </si>
  <si>
    <t>Учения</t>
  </si>
  <si>
    <t>Прочие</t>
  </si>
  <si>
    <t>Пожар</t>
  </si>
  <si>
    <t xml:space="preserve"> "ХОЛМАТРО"</t>
  </si>
  <si>
    <t>Начальник части (Команды)________________</t>
  </si>
  <si>
    <t>Старший шофер________________</t>
  </si>
  <si>
    <r>
      <t xml:space="preserve">За период  </t>
    </r>
    <r>
      <rPr>
        <u val="single"/>
        <sz val="14"/>
        <rFont val="Arial Cyr"/>
        <family val="0"/>
      </rPr>
      <t>Январь</t>
    </r>
    <r>
      <rPr>
        <sz val="14"/>
        <rFont val="Arial Cyr"/>
        <family val="0"/>
      </rPr>
      <t xml:space="preserve"> месяц  </t>
    </r>
    <r>
      <rPr>
        <u val="single"/>
        <sz val="14"/>
        <rFont val="Arial Cyr"/>
        <family val="0"/>
      </rPr>
      <t>2020г</t>
    </r>
  </si>
  <si>
    <t>а) наименование и № части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</si>
</sst>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/m"/>
    <numFmt numFmtId="184" formatCode="0.0"/>
    <numFmt numFmtId="185" formatCode="dd/mm/yy;@"/>
    <numFmt numFmtId="186" formatCode="mmm/yyyy"/>
    <numFmt numFmtId="187" formatCode="[$€-2]\ ###,000_);[Red]\([$€-2]\ ###,000\)"/>
    <numFmt numFmtId="188" formatCode="0.000"/>
    <numFmt numFmtId="189" formatCode="0.0000"/>
    <numFmt numFmtId="190" formatCode="#,##0.000"/>
    <numFmt numFmtId="191" formatCode="0.00000"/>
    <numFmt numFmtId="192" formatCode="0.000000"/>
    <numFmt numFmtId="193" formatCode="[$-F400]h:mm:ss\ AM/PM"/>
    <numFmt numFmtId="194" formatCode="[$-FC19]d\ mmmm\ yyyy\ &quot;г.&quot;"/>
  </numFmts>
  <fonts count="49">
    <font>
      <sz val="10"/>
      <name val="Arial Cyr"/>
      <family val="0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u val="single"/>
      <sz val="14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9"/>
      <name val="Arial Cyr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b/>
      <i/>
      <sz val="9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13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4" fontId="6" fillId="13" borderId="0" xfId="0" applyNumberFormat="1" applyFont="1" applyFill="1" applyAlignment="1" applyProtection="1">
      <alignment horizontal="center"/>
      <protection/>
    </xf>
    <xf numFmtId="0" fontId="6" fillId="1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6" fillId="7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90" fontId="6" fillId="13" borderId="0" xfId="0" applyNumberFormat="1" applyFont="1" applyFill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190" fontId="8" fillId="0" borderId="1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7" borderId="10" xfId="0" applyFont="1" applyFill="1" applyBorder="1" applyAlignment="1" applyProtection="1">
      <alignment/>
      <protection/>
    </xf>
    <xf numFmtId="190" fontId="47" fillId="7" borderId="10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47" fillId="7" borderId="0" xfId="0" applyFont="1" applyFill="1" applyBorder="1" applyAlignment="1" applyProtection="1">
      <alignment/>
      <protection/>
    </xf>
    <xf numFmtId="190" fontId="47" fillId="7" borderId="0" xfId="0" applyNumberFormat="1" applyFont="1" applyFill="1" applyBorder="1" applyAlignment="1" applyProtection="1">
      <alignment/>
      <protection/>
    </xf>
    <xf numFmtId="0" fontId="46" fillId="7" borderId="0" xfId="0" applyFont="1" applyFill="1" applyBorder="1" applyAlignment="1" applyProtection="1">
      <alignment/>
      <protection locked="0"/>
    </xf>
    <xf numFmtId="0" fontId="47" fillId="7" borderId="0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7" fillId="13" borderId="0" xfId="0" applyFont="1" applyFill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13" borderId="15" xfId="0" applyFont="1" applyFill="1" applyBorder="1" applyAlignment="1" applyProtection="1">
      <alignment horizontal="center"/>
      <protection/>
    </xf>
    <xf numFmtId="0" fontId="6" fillId="13" borderId="16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 shrinkToFi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2"/>
  <sheetViews>
    <sheetView tabSelected="1" zoomScale="130" zoomScaleNormal="130" zoomScalePageLayoutView="0" workbookViewId="0" topLeftCell="A1">
      <selection activeCell="A10" sqref="A10:Q10"/>
    </sheetView>
  </sheetViews>
  <sheetFormatPr defaultColWidth="9.00390625" defaultRowHeight="12.75"/>
  <cols>
    <col min="1" max="1" width="10.00390625" style="8" customWidth="1"/>
    <col min="2" max="2" width="16.375" style="8" customWidth="1"/>
    <col min="3" max="3" width="6.75390625" style="8" customWidth="1"/>
    <col min="4" max="4" width="6.25390625" style="8" customWidth="1"/>
    <col min="5" max="5" width="6.00390625" style="8" customWidth="1"/>
    <col min="6" max="6" width="6.25390625" style="8" customWidth="1"/>
    <col min="7" max="7" width="7.625" style="8" customWidth="1"/>
    <col min="8" max="8" width="8.875" style="8" customWidth="1"/>
    <col min="9" max="9" width="9.125" style="8" customWidth="1"/>
    <col min="10" max="10" width="10.75390625" style="8" customWidth="1"/>
    <col min="11" max="11" width="9.125" style="8" customWidth="1"/>
    <col min="12" max="12" width="8.875" style="8" customWidth="1"/>
    <col min="13" max="17" width="9.125" style="8" customWidth="1"/>
    <col min="18" max="18" width="10.75390625" style="8" customWidth="1"/>
    <col min="19" max="16384" width="9.125" style="8" customWidth="1"/>
  </cols>
  <sheetData>
    <row r="1" spans="1:17" ht="12.7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8">
      <c r="A2" s="37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4.25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 t="s">
        <v>36</v>
      </c>
      <c r="N4" s="39"/>
      <c r="O4" s="39"/>
      <c r="P4" s="10"/>
      <c r="Q4" s="7"/>
    </row>
    <row r="5" spans="1:17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2.75">
      <c r="A6" s="37" t="s">
        <v>16</v>
      </c>
      <c r="B6" s="37"/>
      <c r="C6" s="37"/>
      <c r="D6" s="37"/>
      <c r="E6" s="37"/>
      <c r="F6" s="37"/>
      <c r="G6" s="37"/>
      <c r="H6" s="37"/>
      <c r="I6" s="37"/>
      <c r="J6" s="1">
        <v>0</v>
      </c>
      <c r="K6" s="2"/>
      <c r="L6" s="11" t="s">
        <v>14</v>
      </c>
      <c r="M6" s="7"/>
      <c r="N6" s="7"/>
      <c r="O6" s="7"/>
      <c r="P6" s="7"/>
      <c r="Q6" s="7"/>
    </row>
    <row r="7" spans="1:17" ht="12.75">
      <c r="A7" s="37" t="s">
        <v>17</v>
      </c>
      <c r="B7" s="37"/>
      <c r="C7" s="37"/>
      <c r="D7" s="37"/>
      <c r="E7" s="37"/>
      <c r="F7" s="37"/>
      <c r="G7" s="37"/>
      <c r="H7" s="37"/>
      <c r="I7" s="37"/>
      <c r="J7" s="5">
        <f>N63</f>
        <v>2.3415000000000012</v>
      </c>
      <c r="K7" s="2"/>
      <c r="L7" s="11" t="s">
        <v>14</v>
      </c>
      <c r="M7" s="7"/>
      <c r="N7" s="7"/>
      <c r="O7" s="7"/>
      <c r="P7" s="7"/>
      <c r="Q7" s="7"/>
    </row>
    <row r="8" spans="1:17" ht="12.75">
      <c r="A8" s="37" t="s">
        <v>13</v>
      </c>
      <c r="B8" s="37"/>
      <c r="C8" s="37"/>
      <c r="D8" s="37"/>
      <c r="E8" s="37"/>
      <c r="F8" s="37"/>
      <c r="G8" s="37"/>
      <c r="H8" s="37"/>
      <c r="I8" s="37"/>
      <c r="J8" s="6">
        <f>L63</f>
        <v>10</v>
      </c>
      <c r="K8" s="3"/>
      <c r="L8" s="11" t="s">
        <v>14</v>
      </c>
      <c r="M8" s="11"/>
      <c r="N8" s="11"/>
      <c r="O8" s="11"/>
      <c r="P8" s="11"/>
      <c r="Q8" s="11"/>
    </row>
    <row r="9" spans="1:17" ht="12.75">
      <c r="A9" s="37" t="s">
        <v>15</v>
      </c>
      <c r="B9" s="37"/>
      <c r="C9" s="37"/>
      <c r="D9" s="37"/>
      <c r="E9" s="37"/>
      <c r="F9" s="37"/>
      <c r="G9" s="37"/>
      <c r="H9" s="37"/>
      <c r="I9" s="37"/>
      <c r="J9" s="3"/>
      <c r="K9" s="3"/>
      <c r="L9" s="11" t="s">
        <v>14</v>
      </c>
      <c r="M9" s="11"/>
      <c r="N9" s="11"/>
      <c r="O9" s="11"/>
      <c r="P9" s="11"/>
      <c r="Q9" s="11"/>
    </row>
    <row r="10" spans="1:17" ht="12.75">
      <c r="A10" s="37" t="s">
        <v>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2:15" ht="12.75">
      <c r="B11" s="38" t="s">
        <v>18</v>
      </c>
      <c r="C11" s="38"/>
      <c r="D11" s="9"/>
      <c r="E11" s="19">
        <f>SUM(M63)</f>
        <v>7.658500000000002</v>
      </c>
      <c r="F11" s="9"/>
      <c r="G11" s="9" t="s">
        <v>14</v>
      </c>
      <c r="L11" s="37" t="s">
        <v>19</v>
      </c>
      <c r="M11" s="37"/>
      <c r="N11" s="1">
        <v>0</v>
      </c>
      <c r="O11" s="7" t="s">
        <v>14</v>
      </c>
    </row>
    <row r="12" spans="2:15" ht="12.75">
      <c r="B12" s="38" t="s">
        <v>20</v>
      </c>
      <c r="C12" s="38"/>
      <c r="D12" s="9"/>
      <c r="E12" s="19">
        <f>SUM(M63)</f>
        <v>7.658500000000002</v>
      </c>
      <c r="F12" s="9"/>
      <c r="G12" s="9" t="s">
        <v>14</v>
      </c>
      <c r="L12" s="37" t="s">
        <v>19</v>
      </c>
      <c r="M12" s="37"/>
      <c r="N12" s="1">
        <v>0</v>
      </c>
      <c r="O12" s="7" t="s">
        <v>14</v>
      </c>
    </row>
    <row r="13" ht="12.75"/>
    <row r="14" spans="1:15" ht="13.5" thickBot="1">
      <c r="A14" s="42" t="s">
        <v>3</v>
      </c>
      <c r="B14" s="53" t="s">
        <v>27</v>
      </c>
      <c r="C14" s="40" t="s">
        <v>4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29"/>
      <c r="O14" s="29"/>
    </row>
    <row r="15" spans="1:15" ht="38.25" customHeight="1">
      <c r="A15" s="42"/>
      <c r="B15" s="54"/>
      <c r="C15" s="56" t="s">
        <v>22</v>
      </c>
      <c r="D15" s="57"/>
      <c r="E15" s="56" t="s">
        <v>21</v>
      </c>
      <c r="F15" s="57"/>
      <c r="G15" s="41" t="s">
        <v>23</v>
      </c>
      <c r="H15" s="21" t="s">
        <v>24</v>
      </c>
      <c r="I15" s="21" t="s">
        <v>25</v>
      </c>
      <c r="J15" s="41" t="s">
        <v>10</v>
      </c>
      <c r="K15" s="41" t="s">
        <v>26</v>
      </c>
      <c r="L15" s="51" t="s">
        <v>5</v>
      </c>
      <c r="M15" s="30" t="s">
        <v>6</v>
      </c>
      <c r="N15" s="30" t="s">
        <v>8</v>
      </c>
      <c r="O15" s="51" t="s">
        <v>9</v>
      </c>
    </row>
    <row r="16" spans="1:15" ht="41.25" customHeight="1" thickBot="1">
      <c r="A16" s="42"/>
      <c r="B16" s="55"/>
      <c r="C16" s="58"/>
      <c r="D16" s="59"/>
      <c r="E16" s="58"/>
      <c r="F16" s="59"/>
      <c r="G16" s="41"/>
      <c r="H16" s="21" t="s">
        <v>11</v>
      </c>
      <c r="I16" s="21" t="s">
        <v>11</v>
      </c>
      <c r="J16" s="41"/>
      <c r="K16" s="41"/>
      <c r="L16" s="52"/>
      <c r="M16" s="31" t="s">
        <v>7</v>
      </c>
      <c r="N16" s="31" t="s">
        <v>7</v>
      </c>
      <c r="O16" s="52"/>
    </row>
    <row r="17" spans="1:15" ht="12.75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v>15</v>
      </c>
    </row>
    <row r="18" spans="1:15" ht="18.75" customHeight="1">
      <c r="A18" s="14">
        <v>43831</v>
      </c>
      <c r="B18" s="15" t="s">
        <v>0</v>
      </c>
      <c r="C18" s="13">
        <v>8</v>
      </c>
      <c r="D18" s="13">
        <v>20</v>
      </c>
      <c r="E18" s="13">
        <v>8</v>
      </c>
      <c r="F18" s="13">
        <v>20.5</v>
      </c>
      <c r="G18" s="21" t="s">
        <v>12</v>
      </c>
      <c r="H18" s="21">
        <f>IF(B18="Пожар",F18-D18,0)</f>
        <v>0</v>
      </c>
      <c r="I18" s="21">
        <f>IF(B18="Учения",F18-D18,0)</f>
        <v>0</v>
      </c>
      <c r="J18" s="22">
        <f>IF(B18="Смена караула",F18-D18,0)</f>
        <v>0.5</v>
      </c>
      <c r="K18" s="22">
        <f>IF(B18="Прочие",F18-D18,0)</f>
        <v>0</v>
      </c>
      <c r="L18" s="16">
        <v>2</v>
      </c>
      <c r="M18" s="23">
        <f aca="true" t="shared" si="0" ref="M18:M62">(H18+I18+K18)*$E$71+(J18*$C$71)</f>
        <v>0.0265</v>
      </c>
      <c r="N18" s="23">
        <f>L18-M18</f>
        <v>1.9735</v>
      </c>
      <c r="O18" s="12"/>
    </row>
    <row r="19" spans="1:15" ht="21" customHeight="1">
      <c r="A19" s="14">
        <v>43832</v>
      </c>
      <c r="B19" s="15" t="s">
        <v>0</v>
      </c>
      <c r="C19" s="13">
        <v>8</v>
      </c>
      <c r="D19" s="13">
        <v>20</v>
      </c>
      <c r="E19" s="13">
        <v>8</v>
      </c>
      <c r="F19" s="13">
        <v>20.5</v>
      </c>
      <c r="G19" s="21" t="s">
        <v>12</v>
      </c>
      <c r="H19" s="21">
        <f aca="true" t="shared" si="1" ref="H19:H62">IF(B19="Пожар",F19-D19,0)</f>
        <v>0</v>
      </c>
      <c r="I19" s="21">
        <f aca="true" t="shared" si="2" ref="I19:I62">IF(B19="Учения",F19-D19,0)</f>
        <v>0</v>
      </c>
      <c r="J19" s="22">
        <f aca="true" t="shared" si="3" ref="J19:J62">IF(B19="Смена караула",F19-D19,0)</f>
        <v>0.5</v>
      </c>
      <c r="K19" s="22">
        <f aca="true" t="shared" si="4" ref="K19:K62">IF(B19="Прочие",F19-D19,0)</f>
        <v>0</v>
      </c>
      <c r="L19" s="16"/>
      <c r="M19" s="23">
        <f t="shared" si="0"/>
        <v>0.0265</v>
      </c>
      <c r="N19" s="23">
        <f>N18-M19+L19</f>
        <v>1.947</v>
      </c>
      <c r="O19" s="12"/>
    </row>
    <row r="20" spans="1:15" ht="12.75">
      <c r="A20" s="14">
        <v>43833</v>
      </c>
      <c r="B20" s="15" t="s">
        <v>0</v>
      </c>
      <c r="C20" s="13">
        <v>8</v>
      </c>
      <c r="D20" s="13">
        <v>20</v>
      </c>
      <c r="E20" s="13">
        <v>8</v>
      </c>
      <c r="F20" s="13">
        <v>20.5</v>
      </c>
      <c r="G20" s="21" t="s">
        <v>12</v>
      </c>
      <c r="H20" s="21">
        <f t="shared" si="1"/>
        <v>0</v>
      </c>
      <c r="I20" s="21">
        <f t="shared" si="2"/>
        <v>0</v>
      </c>
      <c r="J20" s="22">
        <f t="shared" si="3"/>
        <v>0.5</v>
      </c>
      <c r="K20" s="22">
        <f t="shared" si="4"/>
        <v>0</v>
      </c>
      <c r="L20" s="16"/>
      <c r="M20" s="23">
        <f t="shared" si="0"/>
        <v>0.0265</v>
      </c>
      <c r="N20" s="23">
        <f aca="true" t="shared" si="5" ref="N20:N62">N19-M20+L20</f>
        <v>1.9205</v>
      </c>
      <c r="O20" s="12"/>
    </row>
    <row r="21" spans="1:15" ht="12.75">
      <c r="A21" s="14">
        <v>43834</v>
      </c>
      <c r="B21" s="15" t="s">
        <v>0</v>
      </c>
      <c r="C21" s="13">
        <v>8</v>
      </c>
      <c r="D21" s="13">
        <v>20</v>
      </c>
      <c r="E21" s="13">
        <v>8</v>
      </c>
      <c r="F21" s="13">
        <v>20.5</v>
      </c>
      <c r="G21" s="21" t="s">
        <v>12</v>
      </c>
      <c r="H21" s="21">
        <f t="shared" si="1"/>
        <v>0</v>
      </c>
      <c r="I21" s="21">
        <f t="shared" si="2"/>
        <v>0</v>
      </c>
      <c r="J21" s="22">
        <f t="shared" si="3"/>
        <v>0.5</v>
      </c>
      <c r="K21" s="22">
        <f t="shared" si="4"/>
        <v>0</v>
      </c>
      <c r="L21" s="16"/>
      <c r="M21" s="23">
        <f t="shared" si="0"/>
        <v>0.0265</v>
      </c>
      <c r="N21" s="23">
        <f t="shared" si="5"/>
        <v>1.8940000000000001</v>
      </c>
      <c r="O21" s="12"/>
    </row>
    <row r="22" spans="1:15" ht="12.75">
      <c r="A22" s="14">
        <v>43835</v>
      </c>
      <c r="B22" s="15" t="s">
        <v>0</v>
      </c>
      <c r="C22" s="13">
        <v>8</v>
      </c>
      <c r="D22" s="13">
        <v>20</v>
      </c>
      <c r="E22" s="13">
        <v>8</v>
      </c>
      <c r="F22" s="13">
        <v>20.5</v>
      </c>
      <c r="G22" s="21" t="s">
        <v>12</v>
      </c>
      <c r="H22" s="21">
        <f t="shared" si="1"/>
        <v>0</v>
      </c>
      <c r="I22" s="21">
        <f t="shared" si="2"/>
        <v>0</v>
      </c>
      <c r="J22" s="22">
        <f t="shared" si="3"/>
        <v>0.5</v>
      </c>
      <c r="K22" s="22">
        <f t="shared" si="4"/>
        <v>0</v>
      </c>
      <c r="L22" s="16"/>
      <c r="M22" s="23">
        <f t="shared" si="0"/>
        <v>0.0265</v>
      </c>
      <c r="N22" s="23">
        <f t="shared" si="5"/>
        <v>1.8675000000000002</v>
      </c>
      <c r="O22" s="12"/>
    </row>
    <row r="23" spans="1:15" ht="12.75">
      <c r="A23" s="14">
        <v>43836</v>
      </c>
      <c r="B23" s="15" t="s">
        <v>0</v>
      </c>
      <c r="C23" s="13">
        <v>8</v>
      </c>
      <c r="D23" s="13">
        <v>20</v>
      </c>
      <c r="E23" s="13">
        <v>8</v>
      </c>
      <c r="F23" s="13">
        <v>20.5</v>
      </c>
      <c r="G23" s="21" t="s">
        <v>12</v>
      </c>
      <c r="H23" s="21">
        <f t="shared" si="1"/>
        <v>0</v>
      </c>
      <c r="I23" s="21">
        <f t="shared" si="2"/>
        <v>0</v>
      </c>
      <c r="J23" s="22">
        <f t="shared" si="3"/>
        <v>0.5</v>
      </c>
      <c r="K23" s="22">
        <f t="shared" si="4"/>
        <v>0</v>
      </c>
      <c r="L23" s="16"/>
      <c r="M23" s="23">
        <f t="shared" si="0"/>
        <v>0.0265</v>
      </c>
      <c r="N23" s="23">
        <f t="shared" si="5"/>
        <v>1.8410000000000002</v>
      </c>
      <c r="O23" s="12"/>
    </row>
    <row r="24" spans="1:15" ht="12.75">
      <c r="A24" s="14">
        <v>43837</v>
      </c>
      <c r="B24" s="15" t="s">
        <v>0</v>
      </c>
      <c r="C24" s="13">
        <v>8</v>
      </c>
      <c r="D24" s="13">
        <v>20</v>
      </c>
      <c r="E24" s="13">
        <v>8</v>
      </c>
      <c r="F24" s="13">
        <v>20.5</v>
      </c>
      <c r="G24" s="21" t="s">
        <v>12</v>
      </c>
      <c r="H24" s="21">
        <f t="shared" si="1"/>
        <v>0</v>
      </c>
      <c r="I24" s="21">
        <f t="shared" si="2"/>
        <v>0</v>
      </c>
      <c r="J24" s="22">
        <f t="shared" si="3"/>
        <v>0.5</v>
      </c>
      <c r="K24" s="22">
        <f t="shared" si="4"/>
        <v>0</v>
      </c>
      <c r="L24" s="16"/>
      <c r="M24" s="23">
        <f t="shared" si="0"/>
        <v>0.0265</v>
      </c>
      <c r="N24" s="23">
        <f t="shared" si="5"/>
        <v>1.8145000000000002</v>
      </c>
      <c r="O24" s="12"/>
    </row>
    <row r="25" spans="1:15" ht="12.75">
      <c r="A25" s="14">
        <v>43838</v>
      </c>
      <c r="B25" s="15" t="s">
        <v>0</v>
      </c>
      <c r="C25" s="13">
        <v>8</v>
      </c>
      <c r="D25" s="13">
        <v>20</v>
      </c>
      <c r="E25" s="13">
        <v>8</v>
      </c>
      <c r="F25" s="13">
        <v>20.5</v>
      </c>
      <c r="G25" s="21" t="s">
        <v>12</v>
      </c>
      <c r="H25" s="21">
        <f t="shared" si="1"/>
        <v>0</v>
      </c>
      <c r="I25" s="21">
        <f t="shared" si="2"/>
        <v>0</v>
      </c>
      <c r="J25" s="22">
        <f t="shared" si="3"/>
        <v>0.5</v>
      </c>
      <c r="K25" s="22">
        <f t="shared" si="4"/>
        <v>0</v>
      </c>
      <c r="L25" s="16"/>
      <c r="M25" s="23">
        <f t="shared" si="0"/>
        <v>0.0265</v>
      </c>
      <c r="N25" s="23">
        <f t="shared" si="5"/>
        <v>1.7880000000000003</v>
      </c>
      <c r="O25" s="12"/>
    </row>
    <row r="26" spans="1:15" ht="12.75">
      <c r="A26" s="14">
        <v>43839</v>
      </c>
      <c r="B26" s="15" t="s">
        <v>0</v>
      </c>
      <c r="C26" s="13">
        <v>8</v>
      </c>
      <c r="D26" s="13">
        <v>20</v>
      </c>
      <c r="E26" s="13">
        <v>8</v>
      </c>
      <c r="F26" s="13">
        <v>20.5</v>
      </c>
      <c r="G26" s="21" t="s">
        <v>12</v>
      </c>
      <c r="H26" s="21">
        <f t="shared" si="1"/>
        <v>0</v>
      </c>
      <c r="I26" s="21">
        <f t="shared" si="2"/>
        <v>0</v>
      </c>
      <c r="J26" s="22">
        <v>0.5</v>
      </c>
      <c r="K26" s="22">
        <f t="shared" si="4"/>
        <v>0</v>
      </c>
      <c r="L26" s="16"/>
      <c r="M26" s="23">
        <f t="shared" si="0"/>
        <v>0.0265</v>
      </c>
      <c r="N26" s="23">
        <f t="shared" si="5"/>
        <v>1.7615000000000003</v>
      </c>
      <c r="O26" s="12"/>
    </row>
    <row r="27" spans="1:15" ht="12.75">
      <c r="A27" s="14"/>
      <c r="B27" s="15" t="s">
        <v>33</v>
      </c>
      <c r="C27" s="13">
        <v>13</v>
      </c>
      <c r="D27" s="13">
        <v>15</v>
      </c>
      <c r="E27" s="13">
        <v>13</v>
      </c>
      <c r="F27" s="13">
        <v>30</v>
      </c>
      <c r="G27" s="21" t="s">
        <v>12</v>
      </c>
      <c r="H27" s="21">
        <f t="shared" si="1"/>
        <v>0</v>
      </c>
      <c r="I27" s="21">
        <f t="shared" si="2"/>
        <v>15</v>
      </c>
      <c r="J27" s="22">
        <f t="shared" si="3"/>
        <v>0</v>
      </c>
      <c r="K27" s="22">
        <f t="shared" si="4"/>
        <v>0</v>
      </c>
      <c r="L27" s="16"/>
      <c r="M27" s="23">
        <f t="shared" si="0"/>
        <v>0.7949999999999999</v>
      </c>
      <c r="N27" s="23">
        <f t="shared" si="5"/>
        <v>0.9665000000000004</v>
      </c>
      <c r="O27" s="12"/>
    </row>
    <row r="28" spans="1:15" ht="12.75">
      <c r="A28" s="14">
        <v>43840</v>
      </c>
      <c r="B28" s="15" t="s">
        <v>0</v>
      </c>
      <c r="C28" s="13">
        <v>8</v>
      </c>
      <c r="D28" s="13">
        <v>20</v>
      </c>
      <c r="E28" s="13">
        <v>8</v>
      </c>
      <c r="F28" s="13">
        <v>20.5</v>
      </c>
      <c r="G28" s="21" t="s">
        <v>12</v>
      </c>
      <c r="H28" s="21">
        <f t="shared" si="1"/>
        <v>0</v>
      </c>
      <c r="I28" s="21">
        <f t="shared" si="2"/>
        <v>0</v>
      </c>
      <c r="J28" s="22">
        <f t="shared" si="3"/>
        <v>0.5</v>
      </c>
      <c r="K28" s="22">
        <f t="shared" si="4"/>
        <v>0</v>
      </c>
      <c r="L28" s="16"/>
      <c r="M28" s="23">
        <f t="shared" si="0"/>
        <v>0.0265</v>
      </c>
      <c r="N28" s="23">
        <f t="shared" si="5"/>
        <v>0.9400000000000004</v>
      </c>
      <c r="O28" s="12"/>
    </row>
    <row r="29" spans="1:15" ht="12.75">
      <c r="A29" s="14"/>
      <c r="B29" s="15" t="s">
        <v>33</v>
      </c>
      <c r="C29" s="13">
        <v>13</v>
      </c>
      <c r="D29" s="13">
        <v>15</v>
      </c>
      <c r="E29" s="13">
        <v>13</v>
      </c>
      <c r="F29" s="13">
        <v>30</v>
      </c>
      <c r="G29" s="21" t="s">
        <v>12</v>
      </c>
      <c r="H29" s="21">
        <f t="shared" si="1"/>
        <v>0</v>
      </c>
      <c r="I29" s="21">
        <f t="shared" si="2"/>
        <v>15</v>
      </c>
      <c r="J29" s="22">
        <f t="shared" si="3"/>
        <v>0</v>
      </c>
      <c r="K29" s="22">
        <f t="shared" si="4"/>
        <v>0</v>
      </c>
      <c r="L29" s="16"/>
      <c r="M29" s="23">
        <f t="shared" si="0"/>
        <v>0.7949999999999999</v>
      </c>
      <c r="N29" s="23">
        <f t="shared" si="5"/>
        <v>0.14500000000000046</v>
      </c>
      <c r="O29" s="12"/>
    </row>
    <row r="30" spans="1:15" ht="12.75">
      <c r="A30" s="14">
        <v>43841</v>
      </c>
      <c r="B30" s="15" t="s">
        <v>0</v>
      </c>
      <c r="C30" s="13">
        <v>8</v>
      </c>
      <c r="D30" s="13">
        <v>20</v>
      </c>
      <c r="E30" s="13">
        <v>8</v>
      </c>
      <c r="F30" s="13">
        <v>20.5</v>
      </c>
      <c r="G30" s="21" t="s">
        <v>12</v>
      </c>
      <c r="H30" s="21">
        <f t="shared" si="1"/>
        <v>0</v>
      </c>
      <c r="I30" s="21">
        <f t="shared" si="2"/>
        <v>0</v>
      </c>
      <c r="J30" s="22">
        <f t="shared" si="3"/>
        <v>0.5</v>
      </c>
      <c r="K30" s="22">
        <f t="shared" si="4"/>
        <v>0</v>
      </c>
      <c r="L30" s="16">
        <v>2</v>
      </c>
      <c r="M30" s="23">
        <f t="shared" si="0"/>
        <v>0.0265</v>
      </c>
      <c r="N30" s="23">
        <f t="shared" si="5"/>
        <v>2.1185000000000005</v>
      </c>
      <c r="O30" s="12"/>
    </row>
    <row r="31" spans="1:15" ht="12.75">
      <c r="A31" s="14"/>
      <c r="B31" s="15" t="s">
        <v>33</v>
      </c>
      <c r="C31" s="13">
        <v>13</v>
      </c>
      <c r="D31" s="13">
        <v>15</v>
      </c>
      <c r="E31" s="13">
        <v>13</v>
      </c>
      <c r="F31" s="13">
        <v>30</v>
      </c>
      <c r="G31" s="21" t="s">
        <v>12</v>
      </c>
      <c r="H31" s="21">
        <f t="shared" si="1"/>
        <v>0</v>
      </c>
      <c r="I31" s="21">
        <f t="shared" si="2"/>
        <v>15</v>
      </c>
      <c r="J31" s="22">
        <f t="shared" si="3"/>
        <v>0</v>
      </c>
      <c r="K31" s="22">
        <f t="shared" si="4"/>
        <v>0</v>
      </c>
      <c r="L31" s="16"/>
      <c r="M31" s="23">
        <f t="shared" si="0"/>
        <v>0.7949999999999999</v>
      </c>
      <c r="N31" s="23">
        <f t="shared" si="5"/>
        <v>1.3235000000000006</v>
      </c>
      <c r="O31" s="12"/>
    </row>
    <row r="32" spans="1:15" ht="12.75">
      <c r="A32" s="14">
        <v>43842</v>
      </c>
      <c r="B32" s="15" t="s">
        <v>0</v>
      </c>
      <c r="C32" s="13">
        <v>8</v>
      </c>
      <c r="D32" s="13">
        <v>20</v>
      </c>
      <c r="E32" s="13">
        <v>8</v>
      </c>
      <c r="F32" s="13">
        <v>20.5</v>
      </c>
      <c r="G32" s="21" t="s">
        <v>12</v>
      </c>
      <c r="H32" s="21">
        <f t="shared" si="1"/>
        <v>0</v>
      </c>
      <c r="I32" s="21">
        <f t="shared" si="2"/>
        <v>0</v>
      </c>
      <c r="J32" s="22">
        <f t="shared" si="3"/>
        <v>0.5</v>
      </c>
      <c r="K32" s="22">
        <f t="shared" si="4"/>
        <v>0</v>
      </c>
      <c r="L32" s="16"/>
      <c r="M32" s="23">
        <f t="shared" si="0"/>
        <v>0.0265</v>
      </c>
      <c r="N32" s="23">
        <f t="shared" si="5"/>
        <v>1.2970000000000006</v>
      </c>
      <c r="O32" s="12"/>
    </row>
    <row r="33" spans="1:15" ht="12.75">
      <c r="A33" s="14"/>
      <c r="B33" s="15" t="s">
        <v>33</v>
      </c>
      <c r="C33" s="13">
        <v>13</v>
      </c>
      <c r="D33" s="13">
        <v>15</v>
      </c>
      <c r="E33" s="13">
        <v>13</v>
      </c>
      <c r="F33" s="13">
        <v>30</v>
      </c>
      <c r="G33" s="21" t="s">
        <v>12</v>
      </c>
      <c r="H33" s="21">
        <f t="shared" si="1"/>
        <v>0</v>
      </c>
      <c r="I33" s="21">
        <f t="shared" si="2"/>
        <v>15</v>
      </c>
      <c r="J33" s="22">
        <f t="shared" si="3"/>
        <v>0</v>
      </c>
      <c r="K33" s="22">
        <f t="shared" si="4"/>
        <v>0</v>
      </c>
      <c r="L33" s="16"/>
      <c r="M33" s="23">
        <f t="shared" si="0"/>
        <v>0.7949999999999999</v>
      </c>
      <c r="N33" s="23">
        <f t="shared" si="5"/>
        <v>0.5020000000000007</v>
      </c>
      <c r="O33" s="12"/>
    </row>
    <row r="34" spans="1:15" ht="12.75">
      <c r="A34" s="14">
        <v>43843</v>
      </c>
      <c r="B34" s="15" t="s">
        <v>0</v>
      </c>
      <c r="C34" s="13">
        <v>8</v>
      </c>
      <c r="D34" s="13">
        <v>20</v>
      </c>
      <c r="E34" s="13">
        <v>8</v>
      </c>
      <c r="F34" s="13">
        <v>20.5</v>
      </c>
      <c r="G34" s="21" t="s">
        <v>12</v>
      </c>
      <c r="H34" s="21">
        <f t="shared" si="1"/>
        <v>0</v>
      </c>
      <c r="I34" s="21">
        <f t="shared" si="2"/>
        <v>0</v>
      </c>
      <c r="J34" s="22">
        <f t="shared" si="3"/>
        <v>0.5</v>
      </c>
      <c r="K34" s="22">
        <f t="shared" si="4"/>
        <v>0</v>
      </c>
      <c r="L34" s="16">
        <v>2</v>
      </c>
      <c r="M34" s="23">
        <f t="shared" si="0"/>
        <v>0.0265</v>
      </c>
      <c r="N34" s="23">
        <f t="shared" si="5"/>
        <v>2.4755000000000007</v>
      </c>
      <c r="O34" s="12"/>
    </row>
    <row r="35" spans="1:15" ht="12.75">
      <c r="A35" s="14"/>
      <c r="B35" s="15" t="s">
        <v>33</v>
      </c>
      <c r="C35" s="13">
        <v>13</v>
      </c>
      <c r="D35" s="13">
        <v>15</v>
      </c>
      <c r="E35" s="13">
        <v>13</v>
      </c>
      <c r="F35" s="13">
        <v>30</v>
      </c>
      <c r="G35" s="21" t="s">
        <v>12</v>
      </c>
      <c r="H35" s="21">
        <f t="shared" si="1"/>
        <v>0</v>
      </c>
      <c r="I35" s="21">
        <f t="shared" si="2"/>
        <v>15</v>
      </c>
      <c r="J35" s="22">
        <f t="shared" si="3"/>
        <v>0</v>
      </c>
      <c r="K35" s="22">
        <f t="shared" si="4"/>
        <v>0</v>
      </c>
      <c r="L35" s="16"/>
      <c r="M35" s="23">
        <f t="shared" si="0"/>
        <v>0.7949999999999999</v>
      </c>
      <c r="N35" s="23">
        <f t="shared" si="5"/>
        <v>1.6805000000000008</v>
      </c>
      <c r="O35" s="12"/>
    </row>
    <row r="36" spans="1:15" ht="12.75">
      <c r="A36" s="14">
        <v>43844</v>
      </c>
      <c r="B36" s="15" t="s">
        <v>0</v>
      </c>
      <c r="C36" s="13">
        <v>8</v>
      </c>
      <c r="D36" s="13">
        <v>20</v>
      </c>
      <c r="E36" s="13">
        <v>8</v>
      </c>
      <c r="F36" s="13">
        <v>20.5</v>
      </c>
      <c r="G36" s="21" t="s">
        <v>12</v>
      </c>
      <c r="H36" s="21">
        <f t="shared" si="1"/>
        <v>0</v>
      </c>
      <c r="I36" s="21">
        <f t="shared" si="2"/>
        <v>0</v>
      </c>
      <c r="J36" s="22">
        <f t="shared" si="3"/>
        <v>0.5</v>
      </c>
      <c r="K36" s="22">
        <f t="shared" si="4"/>
        <v>0</v>
      </c>
      <c r="L36" s="16"/>
      <c r="M36" s="23">
        <f t="shared" si="0"/>
        <v>0.0265</v>
      </c>
      <c r="N36" s="23">
        <f t="shared" si="5"/>
        <v>1.6540000000000008</v>
      </c>
      <c r="O36" s="12"/>
    </row>
    <row r="37" spans="1:15" ht="12.75">
      <c r="A37" s="14"/>
      <c r="B37" s="15" t="s">
        <v>33</v>
      </c>
      <c r="C37" s="13">
        <v>13</v>
      </c>
      <c r="D37" s="13">
        <v>15</v>
      </c>
      <c r="E37" s="13">
        <v>13</v>
      </c>
      <c r="F37" s="13">
        <v>30</v>
      </c>
      <c r="G37" s="21" t="s">
        <v>12</v>
      </c>
      <c r="H37" s="21">
        <f t="shared" si="1"/>
        <v>0</v>
      </c>
      <c r="I37" s="21">
        <f t="shared" si="2"/>
        <v>15</v>
      </c>
      <c r="J37" s="22">
        <f t="shared" si="3"/>
        <v>0</v>
      </c>
      <c r="K37" s="22">
        <f t="shared" si="4"/>
        <v>0</v>
      </c>
      <c r="L37" s="16"/>
      <c r="M37" s="23">
        <f t="shared" si="0"/>
        <v>0.7949999999999999</v>
      </c>
      <c r="N37" s="23">
        <f t="shared" si="5"/>
        <v>0.8590000000000009</v>
      </c>
      <c r="O37" s="12"/>
    </row>
    <row r="38" spans="1:15" ht="12.75">
      <c r="A38" s="14">
        <v>43845</v>
      </c>
      <c r="B38" s="15" t="s">
        <v>0</v>
      </c>
      <c r="C38" s="13">
        <v>8</v>
      </c>
      <c r="D38" s="13">
        <v>20</v>
      </c>
      <c r="E38" s="13">
        <v>8</v>
      </c>
      <c r="F38" s="13">
        <v>20.5</v>
      </c>
      <c r="G38" s="21" t="s">
        <v>12</v>
      </c>
      <c r="H38" s="21">
        <f t="shared" si="1"/>
        <v>0</v>
      </c>
      <c r="I38" s="21">
        <f t="shared" si="2"/>
        <v>0</v>
      </c>
      <c r="J38" s="22">
        <f t="shared" si="3"/>
        <v>0.5</v>
      </c>
      <c r="K38" s="22">
        <f t="shared" si="4"/>
        <v>0</v>
      </c>
      <c r="L38" s="16"/>
      <c r="M38" s="23">
        <f t="shared" si="0"/>
        <v>0.0265</v>
      </c>
      <c r="N38" s="23">
        <f t="shared" si="5"/>
        <v>0.8325000000000009</v>
      </c>
      <c r="O38" s="12"/>
    </row>
    <row r="39" spans="1:15" ht="12.75">
      <c r="A39" s="14"/>
      <c r="B39" s="15" t="s">
        <v>33</v>
      </c>
      <c r="C39" s="13">
        <v>13</v>
      </c>
      <c r="D39" s="13">
        <v>15</v>
      </c>
      <c r="E39" s="13">
        <v>13</v>
      </c>
      <c r="F39" s="13">
        <v>30</v>
      </c>
      <c r="G39" s="21" t="s">
        <v>12</v>
      </c>
      <c r="H39" s="21">
        <f t="shared" si="1"/>
        <v>0</v>
      </c>
      <c r="I39" s="21">
        <f t="shared" si="2"/>
        <v>15</v>
      </c>
      <c r="J39" s="22">
        <f t="shared" si="3"/>
        <v>0</v>
      </c>
      <c r="K39" s="22">
        <f t="shared" si="4"/>
        <v>0</v>
      </c>
      <c r="L39" s="16"/>
      <c r="M39" s="23">
        <f t="shared" si="0"/>
        <v>0.7949999999999999</v>
      </c>
      <c r="N39" s="23">
        <f t="shared" si="5"/>
        <v>0.03750000000000098</v>
      </c>
      <c r="O39" s="12"/>
    </row>
    <row r="40" spans="1:15" ht="12.75">
      <c r="A40" s="14">
        <v>43846</v>
      </c>
      <c r="B40" s="15" t="s">
        <v>0</v>
      </c>
      <c r="C40" s="13">
        <v>8</v>
      </c>
      <c r="D40" s="13">
        <v>20</v>
      </c>
      <c r="E40" s="13">
        <v>8</v>
      </c>
      <c r="F40" s="13">
        <v>20.5</v>
      </c>
      <c r="G40" s="21" t="s">
        <v>12</v>
      </c>
      <c r="H40" s="21">
        <f t="shared" si="1"/>
        <v>0</v>
      </c>
      <c r="I40" s="21">
        <f t="shared" si="2"/>
        <v>0</v>
      </c>
      <c r="J40" s="22">
        <f t="shared" si="3"/>
        <v>0.5</v>
      </c>
      <c r="K40" s="22">
        <f t="shared" si="4"/>
        <v>0</v>
      </c>
      <c r="L40" s="16">
        <v>2</v>
      </c>
      <c r="M40" s="23">
        <f t="shared" si="0"/>
        <v>0.0265</v>
      </c>
      <c r="N40" s="23">
        <f t="shared" si="5"/>
        <v>2.011000000000001</v>
      </c>
      <c r="O40" s="12"/>
    </row>
    <row r="41" spans="1:15" ht="12.75">
      <c r="A41" s="14"/>
      <c r="B41" s="15" t="s">
        <v>33</v>
      </c>
      <c r="C41" s="13">
        <v>13</v>
      </c>
      <c r="D41" s="13">
        <v>15</v>
      </c>
      <c r="E41" s="13">
        <v>13</v>
      </c>
      <c r="F41" s="13">
        <v>30</v>
      </c>
      <c r="G41" s="21" t="s">
        <v>12</v>
      </c>
      <c r="H41" s="21">
        <f t="shared" si="1"/>
        <v>0</v>
      </c>
      <c r="I41" s="21">
        <f t="shared" si="2"/>
        <v>15</v>
      </c>
      <c r="J41" s="22">
        <f t="shared" si="3"/>
        <v>0</v>
      </c>
      <c r="K41" s="22">
        <f t="shared" si="4"/>
        <v>0</v>
      </c>
      <c r="L41" s="16"/>
      <c r="M41" s="23">
        <f t="shared" si="0"/>
        <v>0.7949999999999999</v>
      </c>
      <c r="N41" s="23">
        <f t="shared" si="5"/>
        <v>1.216000000000001</v>
      </c>
      <c r="O41" s="12"/>
    </row>
    <row r="42" spans="1:15" ht="12.75">
      <c r="A42" s="14">
        <v>43847</v>
      </c>
      <c r="B42" s="15" t="s">
        <v>0</v>
      </c>
      <c r="C42" s="13">
        <v>8</v>
      </c>
      <c r="D42" s="13">
        <v>20</v>
      </c>
      <c r="E42" s="13">
        <v>8</v>
      </c>
      <c r="F42" s="13">
        <v>20.5</v>
      </c>
      <c r="G42" s="21" t="s">
        <v>12</v>
      </c>
      <c r="H42" s="21">
        <f t="shared" si="1"/>
        <v>0</v>
      </c>
      <c r="I42" s="21">
        <f t="shared" si="2"/>
        <v>0</v>
      </c>
      <c r="J42" s="22">
        <f t="shared" si="3"/>
        <v>0.5</v>
      </c>
      <c r="K42" s="22">
        <f t="shared" si="4"/>
        <v>0</v>
      </c>
      <c r="L42" s="16"/>
      <c r="M42" s="23">
        <f t="shared" si="0"/>
        <v>0.0265</v>
      </c>
      <c r="N42" s="23">
        <f t="shared" si="5"/>
        <v>1.1895000000000011</v>
      </c>
      <c r="O42" s="12"/>
    </row>
    <row r="43" spans="1:15" ht="12.75">
      <c r="A43" s="14"/>
      <c r="B43" s="15" t="s">
        <v>33</v>
      </c>
      <c r="C43" s="13">
        <v>13</v>
      </c>
      <c r="D43" s="13">
        <v>15</v>
      </c>
      <c r="E43" s="13">
        <v>13</v>
      </c>
      <c r="F43" s="13">
        <v>30</v>
      </c>
      <c r="G43" s="21" t="s">
        <v>12</v>
      </c>
      <c r="H43" s="21">
        <f t="shared" si="1"/>
        <v>0</v>
      </c>
      <c r="I43" s="21">
        <f t="shared" si="2"/>
        <v>15</v>
      </c>
      <c r="J43" s="22">
        <f t="shared" si="3"/>
        <v>0</v>
      </c>
      <c r="K43" s="22">
        <f t="shared" si="4"/>
        <v>0</v>
      </c>
      <c r="L43" s="16"/>
      <c r="M43" s="23">
        <f t="shared" si="0"/>
        <v>0.7949999999999999</v>
      </c>
      <c r="N43" s="23">
        <f t="shared" si="5"/>
        <v>0.3945000000000012</v>
      </c>
      <c r="O43" s="12"/>
    </row>
    <row r="44" spans="1:15" ht="12.75">
      <c r="A44" s="14">
        <v>43848</v>
      </c>
      <c r="B44" s="15" t="s">
        <v>0</v>
      </c>
      <c r="C44" s="13">
        <v>8</v>
      </c>
      <c r="D44" s="13">
        <v>20</v>
      </c>
      <c r="E44" s="13">
        <v>8</v>
      </c>
      <c r="F44" s="13">
        <v>20.5</v>
      </c>
      <c r="G44" s="21" t="s">
        <v>12</v>
      </c>
      <c r="H44" s="21">
        <f t="shared" si="1"/>
        <v>0</v>
      </c>
      <c r="I44" s="21">
        <f t="shared" si="2"/>
        <v>0</v>
      </c>
      <c r="J44" s="22">
        <f t="shared" si="3"/>
        <v>0.5</v>
      </c>
      <c r="K44" s="22">
        <f t="shared" si="4"/>
        <v>0</v>
      </c>
      <c r="L44" s="16">
        <v>2</v>
      </c>
      <c r="M44" s="23">
        <f t="shared" si="0"/>
        <v>0.0265</v>
      </c>
      <c r="N44" s="23">
        <f t="shared" si="5"/>
        <v>2.368000000000001</v>
      </c>
      <c r="O44" s="12"/>
    </row>
    <row r="45" spans="1:15" ht="12.75">
      <c r="A45" s="14"/>
      <c r="B45" s="15" t="s">
        <v>33</v>
      </c>
      <c r="C45" s="13">
        <v>13</v>
      </c>
      <c r="D45" s="13">
        <v>15</v>
      </c>
      <c r="E45" s="13">
        <v>13</v>
      </c>
      <c r="F45" s="13">
        <v>30</v>
      </c>
      <c r="G45" s="21" t="s">
        <v>12</v>
      </c>
      <c r="H45" s="21">
        <f t="shared" si="1"/>
        <v>0</v>
      </c>
      <c r="I45" s="21">
        <f t="shared" si="2"/>
        <v>15</v>
      </c>
      <c r="J45" s="22">
        <f t="shared" si="3"/>
        <v>0</v>
      </c>
      <c r="K45" s="22">
        <f t="shared" si="4"/>
        <v>0</v>
      </c>
      <c r="L45" s="16"/>
      <c r="M45" s="23">
        <f t="shared" si="0"/>
        <v>0.7949999999999999</v>
      </c>
      <c r="N45" s="23">
        <f t="shared" si="5"/>
        <v>1.5730000000000013</v>
      </c>
      <c r="O45" s="12"/>
    </row>
    <row r="46" spans="1:15" ht="12.75">
      <c r="A46" s="14">
        <v>43849</v>
      </c>
      <c r="B46" s="15" t="s">
        <v>0</v>
      </c>
      <c r="C46" s="13">
        <v>8</v>
      </c>
      <c r="D46" s="13">
        <v>20</v>
      </c>
      <c r="E46" s="13">
        <v>8</v>
      </c>
      <c r="F46" s="13">
        <v>20.5</v>
      </c>
      <c r="G46" s="21" t="s">
        <v>12</v>
      </c>
      <c r="H46" s="21">
        <f t="shared" si="1"/>
        <v>0</v>
      </c>
      <c r="I46" s="21">
        <f t="shared" si="2"/>
        <v>0</v>
      </c>
      <c r="J46" s="22">
        <f t="shared" si="3"/>
        <v>0.5</v>
      </c>
      <c r="K46" s="22">
        <f t="shared" si="4"/>
        <v>0</v>
      </c>
      <c r="L46" s="16"/>
      <c r="M46" s="23">
        <f t="shared" si="0"/>
        <v>0.0265</v>
      </c>
      <c r="N46" s="23">
        <f t="shared" si="5"/>
        <v>1.5465000000000013</v>
      </c>
      <c r="O46" s="12"/>
    </row>
    <row r="47" spans="1:16" ht="12.75">
      <c r="A47" s="14"/>
      <c r="B47" s="15" t="s">
        <v>33</v>
      </c>
      <c r="C47" s="13">
        <v>10</v>
      </c>
      <c r="D47" s="13">
        <v>45</v>
      </c>
      <c r="E47" s="13">
        <v>11</v>
      </c>
      <c r="F47" s="13">
        <v>30</v>
      </c>
      <c r="G47" s="21" t="s">
        <v>12</v>
      </c>
      <c r="H47" s="21">
        <f t="shared" si="1"/>
        <v>0</v>
      </c>
      <c r="I47" s="21">
        <f>IF(AND(B47="Учения",E47-C47=1),F47-D47,0)</f>
        <v>-15</v>
      </c>
      <c r="J47" s="22">
        <f t="shared" si="3"/>
        <v>0</v>
      </c>
      <c r="K47" s="22">
        <f t="shared" si="4"/>
        <v>0</v>
      </c>
      <c r="L47" s="16"/>
      <c r="M47" s="23">
        <f t="shared" si="0"/>
        <v>-0.7949999999999999</v>
      </c>
      <c r="N47" s="23">
        <f t="shared" si="5"/>
        <v>2.3415000000000012</v>
      </c>
      <c r="O47" s="12"/>
      <c r="P47" s="36">
        <f>IF(AND(E47-C47=1,D47&gt;F47),(60-D47+F47),FALSE)</f>
        <v>45</v>
      </c>
    </row>
    <row r="48" spans="1:15" ht="12.75">
      <c r="A48" s="14">
        <v>43850</v>
      </c>
      <c r="B48" s="15" t="s">
        <v>0</v>
      </c>
      <c r="C48" s="13">
        <v>8</v>
      </c>
      <c r="D48" s="13">
        <v>20</v>
      </c>
      <c r="E48" s="13">
        <v>8</v>
      </c>
      <c r="F48" s="13">
        <v>20.5</v>
      </c>
      <c r="G48" s="21" t="s">
        <v>12</v>
      </c>
      <c r="H48" s="21">
        <f t="shared" si="1"/>
        <v>0</v>
      </c>
      <c r="I48" s="21">
        <f t="shared" si="2"/>
        <v>0</v>
      </c>
      <c r="J48" s="22">
        <f t="shared" si="3"/>
        <v>0.5</v>
      </c>
      <c r="K48" s="22">
        <f t="shared" si="4"/>
        <v>0</v>
      </c>
      <c r="L48" s="16">
        <v>2</v>
      </c>
      <c r="M48" s="23">
        <f t="shared" si="0"/>
        <v>0.0265</v>
      </c>
      <c r="N48" s="23">
        <f t="shared" si="5"/>
        <v>4.315000000000001</v>
      </c>
      <c r="O48" s="12"/>
    </row>
    <row r="49" spans="1:15" ht="12.75">
      <c r="A49" s="14"/>
      <c r="B49" s="15" t="s">
        <v>33</v>
      </c>
      <c r="C49" s="13">
        <v>13</v>
      </c>
      <c r="D49" s="13">
        <v>15</v>
      </c>
      <c r="E49" s="13">
        <v>13</v>
      </c>
      <c r="F49" s="13">
        <v>30</v>
      </c>
      <c r="G49" s="21" t="s">
        <v>12</v>
      </c>
      <c r="H49" s="21">
        <f t="shared" si="1"/>
        <v>0</v>
      </c>
      <c r="I49" s="21">
        <f t="shared" si="2"/>
        <v>15</v>
      </c>
      <c r="J49" s="22">
        <f t="shared" si="3"/>
        <v>0</v>
      </c>
      <c r="K49" s="22">
        <f t="shared" si="4"/>
        <v>0</v>
      </c>
      <c r="L49" s="16"/>
      <c r="M49" s="23">
        <f t="shared" si="0"/>
        <v>0.7949999999999999</v>
      </c>
      <c r="N49" s="23">
        <f t="shared" si="5"/>
        <v>3.5200000000000014</v>
      </c>
      <c r="O49" s="12"/>
    </row>
    <row r="50" spans="1:15" ht="12.75">
      <c r="A50" s="14">
        <v>43851</v>
      </c>
      <c r="B50" s="15" t="s">
        <v>0</v>
      </c>
      <c r="C50" s="13">
        <v>8</v>
      </c>
      <c r="D50" s="13">
        <v>20</v>
      </c>
      <c r="E50" s="13">
        <v>8</v>
      </c>
      <c r="F50" s="13">
        <v>20.5</v>
      </c>
      <c r="G50" s="21" t="s">
        <v>12</v>
      </c>
      <c r="H50" s="21">
        <f t="shared" si="1"/>
        <v>0</v>
      </c>
      <c r="I50" s="21">
        <f t="shared" si="2"/>
        <v>0</v>
      </c>
      <c r="J50" s="22">
        <f t="shared" si="3"/>
        <v>0.5</v>
      </c>
      <c r="K50" s="22">
        <f t="shared" si="4"/>
        <v>0</v>
      </c>
      <c r="L50" s="16">
        <v>2</v>
      </c>
      <c r="M50" s="23">
        <f t="shared" si="0"/>
        <v>0.0265</v>
      </c>
      <c r="N50" s="23">
        <f t="shared" si="5"/>
        <v>5.493500000000001</v>
      </c>
      <c r="O50" s="12"/>
    </row>
    <row r="51" spans="1:15" ht="12.75">
      <c r="A51" s="14"/>
      <c r="B51" s="15" t="s">
        <v>33</v>
      </c>
      <c r="C51" s="13">
        <v>9</v>
      </c>
      <c r="D51" s="13">
        <v>0</v>
      </c>
      <c r="E51" s="13">
        <v>9</v>
      </c>
      <c r="F51" s="13">
        <v>50</v>
      </c>
      <c r="G51" s="21" t="s">
        <v>12</v>
      </c>
      <c r="H51" s="21">
        <f t="shared" si="1"/>
        <v>0</v>
      </c>
      <c r="I51" s="21">
        <f t="shared" si="2"/>
        <v>50</v>
      </c>
      <c r="J51" s="22">
        <f t="shared" si="3"/>
        <v>0</v>
      </c>
      <c r="K51" s="22">
        <f t="shared" si="4"/>
        <v>0</v>
      </c>
      <c r="L51" s="16"/>
      <c r="M51" s="23">
        <f t="shared" si="0"/>
        <v>2.65</v>
      </c>
      <c r="N51" s="23">
        <f t="shared" si="5"/>
        <v>2.843500000000001</v>
      </c>
      <c r="O51" s="12"/>
    </row>
    <row r="52" spans="1:15" ht="12.75">
      <c r="A52" s="14">
        <v>43852</v>
      </c>
      <c r="B52" s="15" t="s">
        <v>0</v>
      </c>
      <c r="C52" s="13">
        <v>8</v>
      </c>
      <c r="D52" s="13">
        <v>20</v>
      </c>
      <c r="E52" s="13">
        <v>8</v>
      </c>
      <c r="F52" s="13">
        <v>20.5</v>
      </c>
      <c r="G52" s="21" t="s">
        <v>12</v>
      </c>
      <c r="H52" s="21">
        <f t="shared" si="1"/>
        <v>0</v>
      </c>
      <c r="I52" s="21">
        <f t="shared" si="2"/>
        <v>0</v>
      </c>
      <c r="J52" s="22">
        <f t="shared" si="3"/>
        <v>0.5</v>
      </c>
      <c r="K52" s="22">
        <f t="shared" si="4"/>
        <v>0</v>
      </c>
      <c r="L52" s="16"/>
      <c r="M52" s="23">
        <f t="shared" si="0"/>
        <v>0.0265</v>
      </c>
      <c r="N52" s="23">
        <f t="shared" si="5"/>
        <v>2.817000000000001</v>
      </c>
      <c r="O52" s="12"/>
    </row>
    <row r="53" spans="1:15" ht="12.75">
      <c r="A53" s="14">
        <v>43853</v>
      </c>
      <c r="B53" s="15" t="s">
        <v>0</v>
      </c>
      <c r="C53" s="13">
        <v>8</v>
      </c>
      <c r="D53" s="13">
        <v>20</v>
      </c>
      <c r="E53" s="13">
        <v>8</v>
      </c>
      <c r="F53" s="13">
        <v>20.5</v>
      </c>
      <c r="G53" s="21" t="s">
        <v>12</v>
      </c>
      <c r="H53" s="21">
        <f t="shared" si="1"/>
        <v>0</v>
      </c>
      <c r="I53" s="21">
        <f t="shared" si="2"/>
        <v>0</v>
      </c>
      <c r="J53" s="22">
        <f t="shared" si="3"/>
        <v>0.5</v>
      </c>
      <c r="K53" s="22">
        <f t="shared" si="4"/>
        <v>0</v>
      </c>
      <c r="L53" s="16"/>
      <c r="M53" s="23">
        <f t="shared" si="0"/>
        <v>0.0265</v>
      </c>
      <c r="N53" s="23">
        <f t="shared" si="5"/>
        <v>2.790500000000001</v>
      </c>
      <c r="O53" s="12"/>
    </row>
    <row r="54" spans="1:15" ht="12.75">
      <c r="A54" s="14">
        <v>43854</v>
      </c>
      <c r="B54" s="15" t="s">
        <v>0</v>
      </c>
      <c r="C54" s="13">
        <v>8</v>
      </c>
      <c r="D54" s="13">
        <v>20</v>
      </c>
      <c r="E54" s="13">
        <v>8</v>
      </c>
      <c r="F54" s="13">
        <v>20.5</v>
      </c>
      <c r="G54" s="21" t="s">
        <v>12</v>
      </c>
      <c r="H54" s="21">
        <f t="shared" si="1"/>
        <v>0</v>
      </c>
      <c r="I54" s="21">
        <f t="shared" si="2"/>
        <v>0</v>
      </c>
      <c r="J54" s="22">
        <f t="shared" si="3"/>
        <v>0.5</v>
      </c>
      <c r="K54" s="22">
        <f t="shared" si="4"/>
        <v>0</v>
      </c>
      <c r="L54" s="16"/>
      <c r="M54" s="23">
        <f t="shared" si="0"/>
        <v>0.0265</v>
      </c>
      <c r="N54" s="23">
        <f t="shared" si="5"/>
        <v>2.764000000000001</v>
      </c>
      <c r="O54" s="12"/>
    </row>
    <row r="55" spans="1:15" ht="12.75">
      <c r="A55" s="14">
        <v>43855</v>
      </c>
      <c r="B55" s="15" t="s">
        <v>0</v>
      </c>
      <c r="C55" s="13">
        <v>8</v>
      </c>
      <c r="D55" s="13">
        <v>20</v>
      </c>
      <c r="E55" s="13">
        <v>8</v>
      </c>
      <c r="F55" s="13">
        <v>20.5</v>
      </c>
      <c r="G55" s="21" t="s">
        <v>12</v>
      </c>
      <c r="H55" s="21">
        <f t="shared" si="1"/>
        <v>0</v>
      </c>
      <c r="I55" s="21">
        <f t="shared" si="2"/>
        <v>0</v>
      </c>
      <c r="J55" s="22">
        <f t="shared" si="3"/>
        <v>0.5</v>
      </c>
      <c r="K55" s="22">
        <f t="shared" si="4"/>
        <v>0</v>
      </c>
      <c r="L55" s="16"/>
      <c r="M55" s="23">
        <f t="shared" si="0"/>
        <v>0.0265</v>
      </c>
      <c r="N55" s="23">
        <f t="shared" si="5"/>
        <v>2.737500000000001</v>
      </c>
      <c r="O55" s="12"/>
    </row>
    <row r="56" spans="1:15" ht="12.75">
      <c r="A56" s="14">
        <v>43856</v>
      </c>
      <c r="B56" s="15" t="s">
        <v>0</v>
      </c>
      <c r="C56" s="13">
        <v>8</v>
      </c>
      <c r="D56" s="13">
        <v>20</v>
      </c>
      <c r="E56" s="13">
        <v>8</v>
      </c>
      <c r="F56" s="13">
        <v>20.5</v>
      </c>
      <c r="G56" s="21" t="s">
        <v>12</v>
      </c>
      <c r="H56" s="21">
        <f t="shared" si="1"/>
        <v>0</v>
      </c>
      <c r="I56" s="21">
        <f t="shared" si="2"/>
        <v>0</v>
      </c>
      <c r="J56" s="22">
        <f t="shared" si="3"/>
        <v>0.5</v>
      </c>
      <c r="K56" s="22">
        <f t="shared" si="4"/>
        <v>0</v>
      </c>
      <c r="L56" s="16"/>
      <c r="M56" s="23">
        <f t="shared" si="0"/>
        <v>0.0265</v>
      </c>
      <c r="N56" s="23">
        <f t="shared" si="5"/>
        <v>2.711000000000001</v>
      </c>
      <c r="O56" s="12"/>
    </row>
    <row r="57" spans="1:15" ht="12.75">
      <c r="A57" s="14">
        <v>43857</v>
      </c>
      <c r="B57" s="15" t="s">
        <v>0</v>
      </c>
      <c r="C57" s="13">
        <v>8</v>
      </c>
      <c r="D57" s="13">
        <v>20</v>
      </c>
      <c r="E57" s="13">
        <v>8</v>
      </c>
      <c r="F57" s="13">
        <v>20.5</v>
      </c>
      <c r="G57" s="21" t="s">
        <v>12</v>
      </c>
      <c r="H57" s="21">
        <f t="shared" si="1"/>
        <v>0</v>
      </c>
      <c r="I57" s="21">
        <f t="shared" si="2"/>
        <v>0</v>
      </c>
      <c r="J57" s="22">
        <f t="shared" si="3"/>
        <v>0.5</v>
      </c>
      <c r="K57" s="22">
        <f t="shared" si="4"/>
        <v>0</v>
      </c>
      <c r="L57" s="16"/>
      <c r="M57" s="23">
        <f t="shared" si="0"/>
        <v>0.0265</v>
      </c>
      <c r="N57" s="23">
        <f t="shared" si="5"/>
        <v>2.684500000000001</v>
      </c>
      <c r="O57" s="12"/>
    </row>
    <row r="58" spans="1:15" ht="12.75">
      <c r="A58" s="14">
        <v>43858</v>
      </c>
      <c r="B58" s="15" t="s">
        <v>0</v>
      </c>
      <c r="C58" s="13">
        <v>8</v>
      </c>
      <c r="D58" s="13">
        <v>20</v>
      </c>
      <c r="E58" s="13">
        <v>8</v>
      </c>
      <c r="F58" s="13">
        <v>20.5</v>
      </c>
      <c r="G58" s="21" t="s">
        <v>12</v>
      </c>
      <c r="H58" s="21">
        <f t="shared" si="1"/>
        <v>0</v>
      </c>
      <c r="I58" s="21">
        <f t="shared" si="2"/>
        <v>0</v>
      </c>
      <c r="J58" s="22">
        <f t="shared" si="3"/>
        <v>0.5</v>
      </c>
      <c r="K58" s="22">
        <f t="shared" si="4"/>
        <v>0</v>
      </c>
      <c r="L58" s="16"/>
      <c r="M58" s="23">
        <f t="shared" si="0"/>
        <v>0.0265</v>
      </c>
      <c r="N58" s="23">
        <f t="shared" si="5"/>
        <v>2.6580000000000013</v>
      </c>
      <c r="O58" s="12"/>
    </row>
    <row r="59" spans="1:15" ht="12.75">
      <c r="A59" s="14">
        <v>43859</v>
      </c>
      <c r="B59" s="15" t="s">
        <v>0</v>
      </c>
      <c r="C59" s="13">
        <v>8</v>
      </c>
      <c r="D59" s="13">
        <v>20</v>
      </c>
      <c r="E59" s="13">
        <v>8</v>
      </c>
      <c r="F59" s="13">
        <v>20.5</v>
      </c>
      <c r="G59" s="21" t="s">
        <v>12</v>
      </c>
      <c r="H59" s="21">
        <f t="shared" si="1"/>
        <v>0</v>
      </c>
      <c r="I59" s="21">
        <f t="shared" si="2"/>
        <v>0</v>
      </c>
      <c r="J59" s="22">
        <f t="shared" si="3"/>
        <v>0.5</v>
      </c>
      <c r="K59" s="22">
        <f t="shared" si="4"/>
        <v>0</v>
      </c>
      <c r="L59" s="16"/>
      <c r="M59" s="23">
        <f t="shared" si="0"/>
        <v>0.0265</v>
      </c>
      <c r="N59" s="23">
        <f t="shared" si="5"/>
        <v>2.6315000000000013</v>
      </c>
      <c r="O59" s="12"/>
    </row>
    <row r="60" spans="1:15" ht="12.75">
      <c r="A60" s="14">
        <v>43860</v>
      </c>
      <c r="B60" s="15" t="s">
        <v>0</v>
      </c>
      <c r="C60" s="13">
        <v>8</v>
      </c>
      <c r="D60" s="13">
        <v>20</v>
      </c>
      <c r="E60" s="13">
        <v>8</v>
      </c>
      <c r="F60" s="13">
        <v>20.5</v>
      </c>
      <c r="G60" s="21" t="s">
        <v>12</v>
      </c>
      <c r="H60" s="21">
        <f t="shared" si="1"/>
        <v>0</v>
      </c>
      <c r="I60" s="21">
        <f t="shared" si="2"/>
        <v>0</v>
      </c>
      <c r="J60" s="22">
        <f t="shared" si="3"/>
        <v>0.5</v>
      </c>
      <c r="K60" s="22">
        <f t="shared" si="4"/>
        <v>0</v>
      </c>
      <c r="L60" s="16">
        <v>2</v>
      </c>
      <c r="M60" s="23">
        <f t="shared" si="0"/>
        <v>0.0265</v>
      </c>
      <c r="N60" s="23">
        <f t="shared" si="5"/>
        <v>4.605000000000001</v>
      </c>
      <c r="O60" s="12"/>
    </row>
    <row r="61" spans="1:15" ht="12.75">
      <c r="A61" s="14">
        <v>43861</v>
      </c>
      <c r="B61" s="15" t="s">
        <v>0</v>
      </c>
      <c r="C61" s="13">
        <v>8</v>
      </c>
      <c r="D61" s="13">
        <v>20</v>
      </c>
      <c r="E61" s="13">
        <v>8</v>
      </c>
      <c r="F61" s="13">
        <v>20.5</v>
      </c>
      <c r="G61" s="21" t="s">
        <v>12</v>
      </c>
      <c r="H61" s="21">
        <f t="shared" si="1"/>
        <v>0</v>
      </c>
      <c r="I61" s="21">
        <f t="shared" si="2"/>
        <v>0</v>
      </c>
      <c r="J61" s="22">
        <f t="shared" si="3"/>
        <v>0.5</v>
      </c>
      <c r="K61" s="22">
        <f t="shared" si="4"/>
        <v>0</v>
      </c>
      <c r="L61" s="16"/>
      <c r="M61" s="23">
        <f t="shared" si="0"/>
        <v>0.0265</v>
      </c>
      <c r="N61" s="23">
        <f t="shared" si="5"/>
        <v>4.578500000000001</v>
      </c>
      <c r="O61" s="12"/>
    </row>
    <row r="62" spans="1:15" ht="12.75">
      <c r="A62" s="14"/>
      <c r="B62" s="15"/>
      <c r="C62" s="13"/>
      <c r="D62" s="13"/>
      <c r="E62" s="13"/>
      <c r="F62" s="13"/>
      <c r="G62" s="21" t="s">
        <v>12</v>
      </c>
      <c r="H62" s="21">
        <f t="shared" si="1"/>
        <v>0</v>
      </c>
      <c r="I62" s="21">
        <f t="shared" si="2"/>
        <v>0</v>
      </c>
      <c r="J62" s="22">
        <f t="shared" si="3"/>
        <v>0</v>
      </c>
      <c r="K62" s="22">
        <f t="shared" si="4"/>
        <v>0</v>
      </c>
      <c r="L62" s="16"/>
      <c r="M62" s="23">
        <f t="shared" si="0"/>
        <v>0</v>
      </c>
      <c r="N62" s="23">
        <f t="shared" si="5"/>
        <v>4.578500000000001</v>
      </c>
      <c r="O62" s="12"/>
    </row>
    <row r="63" spans="8:15" ht="12.75">
      <c r="H63" s="25">
        <f aca="true" t="shared" si="6" ref="H63:M63">SUM(H18:H47)</f>
        <v>0</v>
      </c>
      <c r="I63" s="25">
        <f t="shared" si="6"/>
        <v>135</v>
      </c>
      <c r="J63" s="25">
        <f t="shared" si="6"/>
        <v>9.5</v>
      </c>
      <c r="K63" s="25">
        <f t="shared" si="6"/>
        <v>0</v>
      </c>
      <c r="L63" s="25">
        <f t="shared" si="6"/>
        <v>10</v>
      </c>
      <c r="M63" s="26">
        <f t="shared" si="6"/>
        <v>7.658500000000002</v>
      </c>
      <c r="N63" s="26">
        <f>N47</f>
        <v>2.3415000000000012</v>
      </c>
      <c r="O63" s="17"/>
    </row>
    <row r="64" spans="8:15" ht="12.75">
      <c r="H64" s="32"/>
      <c r="I64" s="35">
        <f>_XLL.ПРЕОБР(I63,"mn","hr")</f>
        <v>2.25</v>
      </c>
      <c r="J64" s="32"/>
      <c r="K64" s="32"/>
      <c r="L64" s="32"/>
      <c r="M64" s="33"/>
      <c r="N64" s="33"/>
      <c r="O64" s="34"/>
    </row>
    <row r="65" spans="1:10" ht="12.75">
      <c r="A65" s="37" t="s">
        <v>37</v>
      </c>
      <c r="B65" s="37"/>
      <c r="C65" s="37"/>
      <c r="D65" s="37"/>
      <c r="E65" s="37"/>
      <c r="F65" s="37" t="s">
        <v>38</v>
      </c>
      <c r="G65" s="37"/>
      <c r="H65" s="37"/>
      <c r="I65" s="37"/>
      <c r="J65" s="37"/>
    </row>
    <row r="66" spans="1:10" ht="12.75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7" ht="12.75" customHeight="1">
      <c r="A67" s="47" t="s">
        <v>31</v>
      </c>
      <c r="B67" s="48"/>
      <c r="C67" s="46" t="s">
        <v>28</v>
      </c>
      <c r="D67" s="46"/>
      <c r="E67" s="46"/>
      <c r="F67" s="46"/>
      <c r="G67" s="20" t="s">
        <v>0</v>
      </c>
    </row>
    <row r="68" spans="1:7" ht="14.25" customHeight="1">
      <c r="A68" s="49"/>
      <c r="B68" s="50"/>
      <c r="C68" s="46"/>
      <c r="D68" s="46"/>
      <c r="E68" s="46"/>
      <c r="F68" s="46"/>
      <c r="G68" s="20" t="s">
        <v>33</v>
      </c>
    </row>
    <row r="69" spans="1:7" ht="12.75">
      <c r="A69" s="49"/>
      <c r="B69" s="50"/>
      <c r="C69" s="40" t="s">
        <v>29</v>
      </c>
      <c r="D69" s="40"/>
      <c r="E69" s="40" t="s">
        <v>30</v>
      </c>
      <c r="F69" s="40"/>
      <c r="G69" s="20" t="s">
        <v>34</v>
      </c>
    </row>
    <row r="70" spans="1:7" ht="12.75">
      <c r="A70" s="27"/>
      <c r="B70" s="28"/>
      <c r="C70" s="40"/>
      <c r="D70" s="40"/>
      <c r="E70" s="40"/>
      <c r="F70" s="40"/>
      <c r="G70" s="20" t="s">
        <v>35</v>
      </c>
    </row>
    <row r="71" spans="1:7" ht="26.25" customHeight="1">
      <c r="A71" s="43" t="str">
        <f>M4</f>
        <v> "ХОЛМАТРО"</v>
      </c>
      <c r="B71" s="44"/>
      <c r="C71" s="43">
        <v>0.053</v>
      </c>
      <c r="D71" s="44"/>
      <c r="E71" s="43">
        <v>0.053</v>
      </c>
      <c r="F71" s="44"/>
      <c r="G71" s="24"/>
    </row>
    <row r="72" spans="1:6" ht="12.75">
      <c r="A72" s="4"/>
      <c r="B72" s="18"/>
      <c r="C72" s="18"/>
      <c r="D72" s="18"/>
      <c r="E72" s="18"/>
      <c r="F72" s="18"/>
    </row>
  </sheetData>
  <sheetProtection/>
  <mergeCells count="34">
    <mergeCell ref="A1:Q1"/>
    <mergeCell ref="A2:Q2"/>
    <mergeCell ref="A3:Q3"/>
    <mergeCell ref="A5:Q5"/>
    <mergeCell ref="A6:I6"/>
    <mergeCell ref="K15:K16"/>
    <mergeCell ref="A7:I7"/>
    <mergeCell ref="A8:I8"/>
    <mergeCell ref="A9:I9"/>
    <mergeCell ref="A10:Q10"/>
    <mergeCell ref="L12:M12"/>
    <mergeCell ref="A14:A16"/>
    <mergeCell ref="B14:B16"/>
    <mergeCell ref="C14:M14"/>
    <mergeCell ref="C15:D16"/>
    <mergeCell ref="E15:F16"/>
    <mergeCell ref="A4:L4"/>
    <mergeCell ref="M4:O4"/>
    <mergeCell ref="A71:B71"/>
    <mergeCell ref="L15:L16"/>
    <mergeCell ref="O15:O16"/>
    <mergeCell ref="A67:B69"/>
    <mergeCell ref="B11:C11"/>
    <mergeCell ref="L11:M11"/>
    <mergeCell ref="E69:F70"/>
    <mergeCell ref="B12:C12"/>
    <mergeCell ref="C67:F68"/>
    <mergeCell ref="C69:D70"/>
    <mergeCell ref="G15:G16"/>
    <mergeCell ref="J15:J16"/>
    <mergeCell ref="C71:D71"/>
    <mergeCell ref="E71:F71"/>
    <mergeCell ref="A65:E66"/>
    <mergeCell ref="F65:J66"/>
  </mergeCells>
  <dataValidations count="1">
    <dataValidation type="list" allowBlank="1" showInputMessage="1" showErrorMessage="1" sqref="B18:B62">
      <formula1>$G$67:$G$70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N&amp;S</dc:creator>
  <cp:keywords/>
  <dc:description/>
  <cp:lastModifiedBy>N_Kar</cp:lastModifiedBy>
  <cp:lastPrinted>2020-01-07T06:19:14Z</cp:lastPrinted>
  <dcterms:created xsi:type="dcterms:W3CDTF">2002-08-05T10:13:01Z</dcterms:created>
  <dcterms:modified xsi:type="dcterms:W3CDTF">2020-01-28T16:56:20Z</dcterms:modified>
  <cp:category/>
  <cp:version/>
  <cp:contentType/>
  <cp:contentStatus/>
</cp:coreProperties>
</file>