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80" windowWidth="20730" windowHeight="11580" activeTab="1"/>
  </bookViews>
  <sheets>
    <sheet name="Таир" sheetId="2" r:id="rId1"/>
    <sheet name="Марон" sheetId="6" r:id="rId2"/>
  </sheets>
  <definedNames>
    <definedName name="_xlnm._FilterDatabase" localSheetId="1" hidden="1">Марон!$A$5:$AM$140</definedName>
  </definedNames>
  <calcPr calcId="145621" calcMode="autoNoTable"/>
</workbook>
</file>

<file path=xl/calcChain.xml><?xml version="1.0" encoding="utf-8"?>
<calcChain xmlns="http://schemas.openxmlformats.org/spreadsheetml/2006/main">
  <c r="AB46" i="6" l="1"/>
  <c r="T59" i="6"/>
  <c r="Q66" i="6" l="1"/>
  <c r="L57" i="6"/>
  <c r="Q7" i="6"/>
  <c r="Q6" i="6"/>
  <c r="AB77" i="6"/>
  <c r="Y77" i="6"/>
  <c r="V77" i="6"/>
  <c r="S77" i="6"/>
  <c r="L77" i="6"/>
  <c r="L76" i="6"/>
  <c r="AB75" i="6"/>
  <c r="Y75" i="6"/>
  <c r="V75" i="6"/>
  <c r="S75" i="6"/>
  <c r="L75" i="6"/>
  <c r="AB74" i="6"/>
  <c r="Y74" i="6"/>
  <c r="V74" i="6"/>
  <c r="S74" i="6"/>
  <c r="Q74" i="6"/>
  <c r="P74" i="6"/>
  <c r="O74" i="6"/>
  <c r="N74" i="6"/>
  <c r="M74" i="6"/>
  <c r="L74" i="6"/>
  <c r="K74" i="6"/>
  <c r="AB73" i="6"/>
  <c r="Y73" i="6"/>
  <c r="V73" i="6"/>
  <c r="S73" i="6"/>
  <c r="Q73" i="6"/>
  <c r="P73" i="6"/>
  <c r="O73" i="6"/>
  <c r="N73" i="6"/>
  <c r="M73" i="6"/>
  <c r="L73" i="6"/>
  <c r="K73" i="6"/>
  <c r="AB72" i="6"/>
  <c r="Y72" i="6"/>
  <c r="V72" i="6"/>
  <c r="S72" i="6"/>
  <c r="P72" i="6"/>
  <c r="O72" i="6"/>
  <c r="N72" i="6"/>
  <c r="M72" i="6"/>
  <c r="L72" i="6"/>
  <c r="K72" i="6"/>
  <c r="L71" i="6"/>
  <c r="AB70" i="6"/>
  <c r="Y70" i="6"/>
  <c r="V70" i="6"/>
  <c r="S70" i="6"/>
  <c r="L70" i="6"/>
  <c r="L69" i="6"/>
  <c r="AB68" i="6"/>
  <c r="Y68" i="6"/>
  <c r="V68" i="6"/>
  <c r="S68" i="6"/>
  <c r="L68" i="6"/>
  <c r="AB67" i="6"/>
  <c r="Y67" i="6"/>
  <c r="V67" i="6"/>
  <c r="S67" i="6"/>
  <c r="Q67" i="6"/>
  <c r="P67" i="6"/>
  <c r="O67" i="6"/>
  <c r="N67" i="6"/>
  <c r="M67" i="6"/>
  <c r="L67" i="6"/>
  <c r="K67" i="6"/>
  <c r="AB66" i="6"/>
  <c r="Y66" i="6"/>
  <c r="V66" i="6"/>
  <c r="S66" i="6"/>
  <c r="P66" i="6"/>
  <c r="O66" i="6"/>
  <c r="N66" i="6"/>
  <c r="M66" i="6"/>
  <c r="L66" i="6"/>
  <c r="K66" i="6"/>
  <c r="AB65" i="6"/>
  <c r="Y65" i="6"/>
  <c r="V65" i="6"/>
  <c r="S65" i="6"/>
  <c r="P65" i="6"/>
  <c r="O65" i="6"/>
  <c r="N65" i="6"/>
  <c r="M65" i="6"/>
  <c r="L65" i="6"/>
  <c r="K65" i="6"/>
  <c r="Q39" i="6"/>
  <c r="AC38" i="6"/>
  <c r="AB38" i="6"/>
  <c r="Z38" i="6"/>
  <c r="Y38" i="6"/>
  <c r="W38" i="6"/>
  <c r="V38" i="6"/>
  <c r="T38" i="6"/>
  <c r="S38" i="6"/>
  <c r="Q38" i="6"/>
  <c r="P38" i="6"/>
  <c r="O38" i="6"/>
  <c r="N38" i="6"/>
  <c r="M38" i="6"/>
  <c r="K38" i="6"/>
  <c r="AA37" i="6"/>
  <c r="X37" i="6"/>
  <c r="U37" i="6"/>
  <c r="R37" i="6"/>
  <c r="Q37" i="6"/>
  <c r="P37" i="6"/>
  <c r="O37" i="6"/>
  <c r="N37" i="6"/>
  <c r="M37" i="6"/>
  <c r="K37" i="6"/>
  <c r="Q32" i="6"/>
  <c r="AC31" i="6"/>
  <c r="AB31" i="6"/>
  <c r="Z31" i="6"/>
  <c r="Y31" i="6"/>
  <c r="W31" i="6"/>
  <c r="V31" i="6"/>
  <c r="T31" i="6"/>
  <c r="S31" i="6"/>
  <c r="Q31" i="6"/>
  <c r="P31" i="6"/>
  <c r="O31" i="6"/>
  <c r="N31" i="6"/>
  <c r="M31" i="6"/>
  <c r="K31" i="6"/>
  <c r="AA30" i="6"/>
  <c r="X30" i="6"/>
  <c r="U30" i="6"/>
  <c r="R30" i="6"/>
  <c r="Q30" i="6"/>
  <c r="P30" i="6"/>
  <c r="O30" i="6"/>
  <c r="N30" i="6"/>
  <c r="M30" i="6"/>
  <c r="K30" i="6"/>
  <c r="Q25" i="6"/>
  <c r="AC24" i="6"/>
  <c r="AB24" i="6"/>
  <c r="AB76" i="6" s="1"/>
  <c r="Z24" i="6"/>
  <c r="Y24" i="6"/>
  <c r="Y76" i="6" s="1"/>
  <c r="W24" i="6"/>
  <c r="V24" i="6"/>
  <c r="V76" i="6" s="1"/>
  <c r="T24" i="6"/>
  <c r="S24" i="6"/>
  <c r="S76" i="6" s="1"/>
  <c r="Q24" i="6"/>
  <c r="Q76" i="6" s="1"/>
  <c r="P24" i="6"/>
  <c r="P76" i="6" s="1"/>
  <c r="O24" i="6"/>
  <c r="O76" i="6" s="1"/>
  <c r="N24" i="6"/>
  <c r="N76" i="6" s="1"/>
  <c r="M24" i="6"/>
  <c r="M76" i="6" s="1"/>
  <c r="K24" i="6"/>
  <c r="K76" i="6" s="1"/>
  <c r="AA23" i="6"/>
  <c r="X23" i="6"/>
  <c r="U23" i="6"/>
  <c r="R23" i="6"/>
  <c r="Q23" i="6"/>
  <c r="P23" i="6"/>
  <c r="O23" i="6"/>
  <c r="O77" i="6" s="1"/>
  <c r="N23" i="6"/>
  <c r="N77" i="6" s="1"/>
  <c r="M23" i="6"/>
  <c r="M77" i="6" s="1"/>
  <c r="K23" i="6"/>
  <c r="K77" i="6" s="1"/>
  <c r="Q18" i="6"/>
  <c r="Q72" i="6" s="1"/>
  <c r="AC17" i="6"/>
  <c r="AB17" i="6"/>
  <c r="AB71" i="6" s="1"/>
  <c r="Z17" i="6"/>
  <c r="Y17" i="6"/>
  <c r="Y71" i="6" s="1"/>
  <c r="W17" i="6"/>
  <c r="V17" i="6"/>
  <c r="V71" i="6" s="1"/>
  <c r="T17" i="6"/>
  <c r="S17" i="6"/>
  <c r="S71" i="6" s="1"/>
  <c r="Q17" i="6"/>
  <c r="Q71" i="6" s="1"/>
  <c r="P17" i="6"/>
  <c r="P71" i="6" s="1"/>
  <c r="O17" i="6"/>
  <c r="O71" i="6" s="1"/>
  <c r="N17" i="6"/>
  <c r="N71" i="6" s="1"/>
  <c r="M17" i="6"/>
  <c r="M71" i="6" s="1"/>
  <c r="K17" i="6"/>
  <c r="K71" i="6" s="1"/>
  <c r="AA16" i="6"/>
  <c r="X16" i="6"/>
  <c r="U16" i="6"/>
  <c r="R16" i="6"/>
  <c r="Q16" i="6"/>
  <c r="P16" i="6"/>
  <c r="P70" i="6" s="1"/>
  <c r="O16" i="6"/>
  <c r="O70" i="6" s="1"/>
  <c r="N16" i="6"/>
  <c r="N70" i="6" s="1"/>
  <c r="M16" i="6"/>
  <c r="M70" i="6" s="1"/>
  <c r="K16" i="6"/>
  <c r="K70" i="6" s="1"/>
  <c r="AC10" i="6"/>
  <c r="AB10" i="6"/>
  <c r="AB83" i="6" s="1"/>
  <c r="Z10" i="6"/>
  <c r="Z59" i="6" s="1"/>
  <c r="Y10" i="6"/>
  <c r="Y80" i="6" s="1"/>
  <c r="W10" i="6"/>
  <c r="W59" i="6" s="1"/>
  <c r="V10" i="6"/>
  <c r="V62" i="6" s="1"/>
  <c r="T10" i="6"/>
  <c r="S10" i="6"/>
  <c r="S86" i="6" s="1"/>
  <c r="P10" i="6"/>
  <c r="P79" i="6" s="1"/>
  <c r="O10" i="6"/>
  <c r="N10" i="6"/>
  <c r="N85" i="6" s="1"/>
  <c r="M10" i="6"/>
  <c r="M78" i="6" s="1"/>
  <c r="L10" i="6"/>
  <c r="L78" i="6" s="1"/>
  <c r="K10" i="6"/>
  <c r="K78" i="6" s="1"/>
  <c r="AA9" i="6"/>
  <c r="AA44" i="6" s="1"/>
  <c r="X9" i="6"/>
  <c r="X44" i="6" s="1"/>
  <c r="U9" i="6"/>
  <c r="U44" i="6" s="1"/>
  <c r="R9" i="6"/>
  <c r="R44" i="6" s="1"/>
  <c r="P9" i="6"/>
  <c r="P44" i="6" s="1"/>
  <c r="O9" i="6"/>
  <c r="O44" i="6" s="1"/>
  <c r="N9" i="6"/>
  <c r="N44" i="6" s="1"/>
  <c r="M9" i="6"/>
  <c r="M44" i="6" s="1"/>
  <c r="L9" i="6"/>
  <c r="L42" i="6" s="1"/>
  <c r="K9" i="6"/>
  <c r="K44" i="6" s="1"/>
  <c r="AA77" i="2"/>
  <c r="X77" i="2"/>
  <c r="U77" i="2"/>
  <c r="R77" i="2"/>
  <c r="K77" i="2"/>
  <c r="K76" i="2"/>
  <c r="AA75" i="2"/>
  <c r="X75" i="2"/>
  <c r="U75" i="2"/>
  <c r="R75" i="2"/>
  <c r="K75" i="2"/>
  <c r="AA74" i="2"/>
  <c r="X74" i="2"/>
  <c r="U74" i="2"/>
  <c r="R74" i="2"/>
  <c r="P74" i="2"/>
  <c r="O74" i="2"/>
  <c r="N74" i="2"/>
  <c r="M74" i="2"/>
  <c r="L74" i="2"/>
  <c r="K74" i="2"/>
  <c r="J74" i="2"/>
  <c r="AA73" i="2"/>
  <c r="X73" i="2"/>
  <c r="U73" i="2"/>
  <c r="R73" i="2"/>
  <c r="P73" i="2"/>
  <c r="O73" i="2"/>
  <c r="N73" i="2"/>
  <c r="M73" i="2"/>
  <c r="L73" i="2"/>
  <c r="K73" i="2"/>
  <c r="J73" i="2"/>
  <c r="AA72" i="2"/>
  <c r="X72" i="2"/>
  <c r="U72" i="2"/>
  <c r="R72" i="2"/>
  <c r="O72" i="2"/>
  <c r="N72" i="2"/>
  <c r="M72" i="2"/>
  <c r="L72" i="2"/>
  <c r="K72" i="2"/>
  <c r="J72" i="2"/>
  <c r="K71" i="2"/>
  <c r="AA70" i="2"/>
  <c r="X70" i="2"/>
  <c r="U70" i="2"/>
  <c r="R70" i="2"/>
  <c r="K70" i="2"/>
  <c r="K69" i="2"/>
  <c r="AA68" i="2"/>
  <c r="X68" i="2"/>
  <c r="U68" i="2"/>
  <c r="R68" i="2"/>
  <c r="K68" i="2"/>
  <c r="AA67" i="2"/>
  <c r="X67" i="2"/>
  <c r="U67" i="2"/>
  <c r="R67" i="2"/>
  <c r="P67" i="2"/>
  <c r="O67" i="2"/>
  <c r="N67" i="2"/>
  <c r="M67" i="2"/>
  <c r="L67" i="2"/>
  <c r="K67" i="2"/>
  <c r="J67" i="2"/>
  <c r="AA66" i="2"/>
  <c r="X66" i="2"/>
  <c r="U66" i="2"/>
  <c r="R66" i="2"/>
  <c r="P66" i="2"/>
  <c r="O66" i="2"/>
  <c r="N66" i="2"/>
  <c r="M66" i="2"/>
  <c r="L66" i="2"/>
  <c r="K66" i="2"/>
  <c r="J66" i="2"/>
  <c r="AA65" i="2"/>
  <c r="X65" i="2"/>
  <c r="U65" i="2"/>
  <c r="R65" i="2"/>
  <c r="O65" i="2"/>
  <c r="N65" i="2"/>
  <c r="M65" i="2"/>
  <c r="L65" i="2"/>
  <c r="K65" i="2"/>
  <c r="J65" i="2"/>
  <c r="AB59" i="2"/>
  <c r="Y59" i="2"/>
  <c r="V59" i="2"/>
  <c r="S59" i="2"/>
  <c r="K57" i="2"/>
  <c r="K9" i="2"/>
  <c r="K42" i="2" s="1"/>
  <c r="K10" i="2"/>
  <c r="K87" i="2" s="1"/>
  <c r="P11" i="2"/>
  <c r="Y38" i="2"/>
  <c r="X38" i="2"/>
  <c r="W37" i="2"/>
  <c r="Y31" i="2"/>
  <c r="X31" i="2"/>
  <c r="W30" i="2"/>
  <c r="Y24" i="2"/>
  <c r="X24" i="2"/>
  <c r="X76" i="2" s="1"/>
  <c r="W23" i="2"/>
  <c r="Y17" i="2"/>
  <c r="X17" i="2"/>
  <c r="X71" i="2" s="1"/>
  <c r="W16" i="2"/>
  <c r="Y10" i="2"/>
  <c r="X10" i="2"/>
  <c r="X64" i="2" s="1"/>
  <c r="W9" i="2"/>
  <c r="W44" i="2" s="1"/>
  <c r="Q10" i="6" l="1"/>
  <c r="Q79" i="6" s="1"/>
  <c r="Q70" i="6"/>
  <c r="AE70" i="6" s="1"/>
  <c r="AF76" i="6"/>
  <c r="AF67" i="6"/>
  <c r="AG73" i="6"/>
  <c r="Q11" i="6"/>
  <c r="Q51" i="6" s="1"/>
  <c r="M42" i="6"/>
  <c r="R85" i="6"/>
  <c r="U79" i="6"/>
  <c r="U82" i="6"/>
  <c r="AA82" i="6"/>
  <c r="X85" i="6"/>
  <c r="U88" i="6"/>
  <c r="AA88" i="6"/>
  <c r="U91" i="6"/>
  <c r="AA91" i="6"/>
  <c r="U94" i="6"/>
  <c r="AA94" i="6"/>
  <c r="U97" i="6"/>
  <c r="AA97" i="6"/>
  <c r="U100" i="6"/>
  <c r="AA100" i="6"/>
  <c r="U103" i="6"/>
  <c r="AA103" i="6"/>
  <c r="R106" i="6"/>
  <c r="X106" i="6"/>
  <c r="R109" i="6"/>
  <c r="X109" i="6"/>
  <c r="R112" i="6"/>
  <c r="X112" i="6"/>
  <c r="R115" i="6"/>
  <c r="X115" i="6"/>
  <c r="R118" i="6"/>
  <c r="X118" i="6"/>
  <c r="R121" i="6"/>
  <c r="X121" i="6"/>
  <c r="R62" i="6"/>
  <c r="U62" i="6"/>
  <c r="AA62" i="6"/>
  <c r="S80" i="6"/>
  <c r="AB80" i="6"/>
  <c r="R79" i="6"/>
  <c r="R82" i="6"/>
  <c r="R88" i="6"/>
  <c r="AA79" i="6"/>
  <c r="X82" i="6"/>
  <c r="U85" i="6"/>
  <c r="AA85" i="6"/>
  <c r="X88" i="6"/>
  <c r="R91" i="6"/>
  <c r="X91" i="6"/>
  <c r="R94" i="6"/>
  <c r="X94" i="6"/>
  <c r="R97" i="6"/>
  <c r="X97" i="6"/>
  <c r="R100" i="6"/>
  <c r="X100" i="6"/>
  <c r="R103" i="6"/>
  <c r="X103" i="6"/>
  <c r="S104" i="6"/>
  <c r="U106" i="6"/>
  <c r="AA106" i="6"/>
  <c r="U109" i="6"/>
  <c r="AA109" i="6"/>
  <c r="U112" i="6"/>
  <c r="AA112" i="6"/>
  <c r="U115" i="6"/>
  <c r="AA115" i="6"/>
  <c r="U118" i="6"/>
  <c r="AA118" i="6"/>
  <c r="U121" i="6"/>
  <c r="AA121" i="6"/>
  <c r="S62" i="6"/>
  <c r="X62" i="6"/>
  <c r="N79" i="6"/>
  <c r="V80" i="6"/>
  <c r="AF59" i="6"/>
  <c r="AG66" i="6"/>
  <c r="Q9" i="6"/>
  <c r="Q77" i="6"/>
  <c r="AG67" i="6"/>
  <c r="AF73" i="6"/>
  <c r="AG74" i="6"/>
  <c r="AG72" i="6"/>
  <c r="AF71" i="6"/>
  <c r="AD71" i="6"/>
  <c r="AG71" i="6"/>
  <c r="AE71" i="6"/>
  <c r="K127" i="6"/>
  <c r="K125" i="6"/>
  <c r="K123" i="6"/>
  <c r="K126" i="6"/>
  <c r="K124" i="6"/>
  <c r="K120" i="6"/>
  <c r="K114" i="6"/>
  <c r="K108" i="6"/>
  <c r="K111" i="6"/>
  <c r="K105" i="6"/>
  <c r="K99" i="6"/>
  <c r="K93" i="6"/>
  <c r="K117" i="6"/>
  <c r="K102" i="6"/>
  <c r="K96" i="6"/>
  <c r="K90" i="6"/>
  <c r="K84" i="6"/>
  <c r="M127" i="6"/>
  <c r="M125" i="6"/>
  <c r="M123" i="6"/>
  <c r="M126" i="6"/>
  <c r="M124" i="6"/>
  <c r="M120" i="6"/>
  <c r="M114" i="6"/>
  <c r="M108" i="6"/>
  <c r="M117" i="6"/>
  <c r="M105" i="6"/>
  <c r="M99" i="6"/>
  <c r="M93" i="6"/>
  <c r="M111" i="6"/>
  <c r="M102" i="6"/>
  <c r="M96" i="6"/>
  <c r="M90" i="6"/>
  <c r="M84" i="6"/>
  <c r="O127" i="6"/>
  <c r="O125" i="6"/>
  <c r="O123" i="6"/>
  <c r="O126" i="6"/>
  <c r="O124" i="6"/>
  <c r="O121" i="6"/>
  <c r="O115" i="6"/>
  <c r="O109" i="6"/>
  <c r="O112" i="6"/>
  <c r="O106" i="6"/>
  <c r="O100" i="6"/>
  <c r="O94" i="6"/>
  <c r="O88" i="6"/>
  <c r="O118" i="6"/>
  <c r="O103" i="6"/>
  <c r="O97" i="6"/>
  <c r="O91" i="6"/>
  <c r="O85" i="6"/>
  <c r="O79" i="6"/>
  <c r="Q127" i="6"/>
  <c r="Q125" i="6"/>
  <c r="Q123" i="6"/>
  <c r="Q126" i="6"/>
  <c r="Q124" i="6"/>
  <c r="Q121" i="6"/>
  <c r="Q115" i="6"/>
  <c r="Q109" i="6"/>
  <c r="Q118" i="6"/>
  <c r="Q106" i="6"/>
  <c r="Q100" i="6"/>
  <c r="Q94" i="6"/>
  <c r="Q88" i="6"/>
  <c r="Q112" i="6"/>
  <c r="Q103" i="6"/>
  <c r="Q97" i="6"/>
  <c r="Q91" i="6"/>
  <c r="Q85" i="6"/>
  <c r="K42" i="6"/>
  <c r="O42" i="6"/>
  <c r="U42" i="6"/>
  <c r="AA42" i="6"/>
  <c r="M43" i="6"/>
  <c r="O43" i="6"/>
  <c r="U43" i="6"/>
  <c r="AA43" i="6"/>
  <c r="M45" i="6"/>
  <c r="S46" i="6"/>
  <c r="Y46" i="6"/>
  <c r="S47" i="6"/>
  <c r="Y47" i="6"/>
  <c r="S48" i="6"/>
  <c r="Y48" i="6"/>
  <c r="S49" i="6"/>
  <c r="Y49" i="6"/>
  <c r="V50" i="6"/>
  <c r="AB50" i="6"/>
  <c r="S51" i="6"/>
  <c r="Y51" i="6"/>
  <c r="S52" i="6"/>
  <c r="Y52" i="6"/>
  <c r="S53" i="6"/>
  <c r="M54" i="6"/>
  <c r="S55" i="6"/>
  <c r="Y55" i="6"/>
  <c r="V57" i="6"/>
  <c r="AB57" i="6"/>
  <c r="AE59" i="6"/>
  <c r="AG59" i="6"/>
  <c r="L60" i="6"/>
  <c r="N61" i="6"/>
  <c r="Y62" i="6"/>
  <c r="AB62" i="6"/>
  <c r="L64" i="6"/>
  <c r="N64" i="6"/>
  <c r="P64" i="6"/>
  <c r="S64" i="6"/>
  <c r="Y64" i="6"/>
  <c r="AD66" i="6"/>
  <c r="AF66" i="6"/>
  <c r="AE67" i="6"/>
  <c r="N68" i="6"/>
  <c r="P68" i="6"/>
  <c r="K69" i="6"/>
  <c r="M69" i="6"/>
  <c r="O69" i="6"/>
  <c r="Q69" i="6"/>
  <c r="V69" i="6"/>
  <c r="AB69" i="6"/>
  <c r="AD72" i="6"/>
  <c r="AF72" i="6"/>
  <c r="AE73" i="6"/>
  <c r="AD74" i="6"/>
  <c r="AF74" i="6"/>
  <c r="K75" i="6"/>
  <c r="M75" i="6"/>
  <c r="O75" i="6"/>
  <c r="X79" i="6"/>
  <c r="M81" i="6"/>
  <c r="Q82" i="6"/>
  <c r="K87" i="6"/>
  <c r="L126" i="6"/>
  <c r="L124" i="6"/>
  <c r="L127" i="6"/>
  <c r="L125" i="6"/>
  <c r="L123" i="6"/>
  <c r="L117" i="6"/>
  <c r="L111" i="6"/>
  <c r="L114" i="6"/>
  <c r="L102" i="6"/>
  <c r="L96" i="6"/>
  <c r="L90" i="6"/>
  <c r="L120" i="6"/>
  <c r="L108" i="6"/>
  <c r="L105" i="6"/>
  <c r="L99" i="6"/>
  <c r="L93" i="6"/>
  <c r="L87" i="6"/>
  <c r="L81" i="6"/>
  <c r="N126" i="6"/>
  <c r="N124" i="6"/>
  <c r="N127" i="6"/>
  <c r="N125" i="6"/>
  <c r="N123" i="6"/>
  <c r="N118" i="6"/>
  <c r="N112" i="6"/>
  <c r="N121" i="6"/>
  <c r="N109" i="6"/>
  <c r="N103" i="6"/>
  <c r="N97" i="6"/>
  <c r="N91" i="6"/>
  <c r="N115" i="6"/>
  <c r="N106" i="6"/>
  <c r="N100" i="6"/>
  <c r="N94" i="6"/>
  <c r="N88" i="6"/>
  <c r="N82" i="6"/>
  <c r="P126" i="6"/>
  <c r="P124" i="6"/>
  <c r="P127" i="6"/>
  <c r="P125" i="6"/>
  <c r="P123" i="6"/>
  <c r="P118" i="6"/>
  <c r="P112" i="6"/>
  <c r="P115" i="6"/>
  <c r="P103" i="6"/>
  <c r="P97" i="6"/>
  <c r="P91" i="6"/>
  <c r="P121" i="6"/>
  <c r="P109" i="6"/>
  <c r="P106" i="6"/>
  <c r="P100" i="6"/>
  <c r="P94" i="6"/>
  <c r="P88" i="6"/>
  <c r="P82" i="6"/>
  <c r="S126" i="6"/>
  <c r="S124" i="6"/>
  <c r="S122" i="6"/>
  <c r="S127" i="6"/>
  <c r="S125" i="6"/>
  <c r="S123" i="6"/>
  <c r="S119" i="6"/>
  <c r="S113" i="6"/>
  <c r="S110" i="6"/>
  <c r="S98" i="6"/>
  <c r="S92" i="6"/>
  <c r="S116" i="6"/>
  <c r="S107" i="6"/>
  <c r="S101" i="6"/>
  <c r="S95" i="6"/>
  <c r="S89" i="6"/>
  <c r="S83" i="6"/>
  <c r="V127" i="6"/>
  <c r="V125" i="6"/>
  <c r="V123" i="6"/>
  <c r="V126" i="6"/>
  <c r="V124" i="6"/>
  <c r="V122" i="6"/>
  <c r="V116" i="6"/>
  <c r="V110" i="6"/>
  <c r="V113" i="6"/>
  <c r="V107" i="6"/>
  <c r="V101" i="6"/>
  <c r="V95" i="6"/>
  <c r="V89" i="6"/>
  <c r="V119" i="6"/>
  <c r="V104" i="6"/>
  <c r="V98" i="6"/>
  <c r="V92" i="6"/>
  <c r="V86" i="6"/>
  <c r="Y126" i="6"/>
  <c r="Y124" i="6"/>
  <c r="Y122" i="6"/>
  <c r="Y127" i="6"/>
  <c r="Y125" i="6"/>
  <c r="Y123" i="6"/>
  <c r="Y119" i="6"/>
  <c r="Y113" i="6"/>
  <c r="Y116" i="6"/>
  <c r="Y104" i="6"/>
  <c r="Y98" i="6"/>
  <c r="Y92" i="6"/>
  <c r="Y110" i="6"/>
  <c r="Y107" i="6"/>
  <c r="Y101" i="6"/>
  <c r="Y95" i="6"/>
  <c r="Y89" i="6"/>
  <c r="Y83" i="6"/>
  <c r="AB127" i="6"/>
  <c r="AB125" i="6"/>
  <c r="AB123" i="6"/>
  <c r="AB126" i="6"/>
  <c r="AB124" i="6"/>
  <c r="AB122" i="6"/>
  <c r="AB116" i="6"/>
  <c r="AB110" i="6"/>
  <c r="AB119" i="6"/>
  <c r="AB107" i="6"/>
  <c r="AB101" i="6"/>
  <c r="AB95" i="6"/>
  <c r="AB89" i="6"/>
  <c r="AB113" i="6"/>
  <c r="AB104" i="6"/>
  <c r="AB98" i="6"/>
  <c r="AB92" i="6"/>
  <c r="AB86" i="6"/>
  <c r="P77" i="6"/>
  <c r="AF77" i="6" s="1"/>
  <c r="P75" i="6"/>
  <c r="AG76" i="6"/>
  <c r="AE76" i="6"/>
  <c r="N42" i="6"/>
  <c r="P42" i="6"/>
  <c r="R42" i="6"/>
  <c r="X42" i="6"/>
  <c r="K43" i="6"/>
  <c r="N43" i="6"/>
  <c r="P43" i="6"/>
  <c r="R43" i="6"/>
  <c r="X43" i="6"/>
  <c r="K45" i="6"/>
  <c r="N45" i="6"/>
  <c r="V46" i="6"/>
  <c r="V47" i="6"/>
  <c r="AB47" i="6"/>
  <c r="V48" i="6"/>
  <c r="AB48" i="6"/>
  <c r="V49" i="6"/>
  <c r="AB49" i="6"/>
  <c r="S50" i="6"/>
  <c r="Y50" i="6"/>
  <c r="V51" i="6"/>
  <c r="AB51" i="6"/>
  <c r="V52" i="6"/>
  <c r="AB52" i="6"/>
  <c r="L54" i="6"/>
  <c r="N54" i="6"/>
  <c r="V55" i="6"/>
  <c r="AB55" i="6"/>
  <c r="S57" i="6"/>
  <c r="Y57" i="6"/>
  <c r="K60" i="6"/>
  <c r="M61" i="6"/>
  <c r="K64" i="6"/>
  <c r="M64" i="6"/>
  <c r="O64" i="6"/>
  <c r="Q64" i="6"/>
  <c r="V64" i="6"/>
  <c r="AB64" i="6"/>
  <c r="AE66" i="6"/>
  <c r="AD67" i="6"/>
  <c r="K68" i="6"/>
  <c r="M68" i="6"/>
  <c r="O68" i="6"/>
  <c r="Q68" i="6"/>
  <c r="N69" i="6"/>
  <c r="P69" i="6"/>
  <c r="S69" i="6"/>
  <c r="Y69" i="6"/>
  <c r="AE72" i="6"/>
  <c r="AD73" i="6"/>
  <c r="AE74" i="6"/>
  <c r="N75" i="6"/>
  <c r="Q75" i="6"/>
  <c r="AD76" i="6"/>
  <c r="K81" i="6"/>
  <c r="O82" i="6"/>
  <c r="V83" i="6"/>
  <c r="L84" i="6"/>
  <c r="P85" i="6"/>
  <c r="Y86" i="6"/>
  <c r="M87" i="6"/>
  <c r="X123" i="2"/>
  <c r="K123" i="2"/>
  <c r="K124" i="2"/>
  <c r="X124" i="2"/>
  <c r="X126" i="2"/>
  <c r="K127" i="2"/>
  <c r="K125" i="2"/>
  <c r="X125" i="2"/>
  <c r="K126" i="2"/>
  <c r="X127" i="2"/>
  <c r="K120" i="2"/>
  <c r="K114" i="2"/>
  <c r="W115" i="2"/>
  <c r="X116" i="2"/>
  <c r="K117" i="2"/>
  <c r="W118" i="2"/>
  <c r="X119" i="2"/>
  <c r="W121" i="2"/>
  <c r="X122" i="2"/>
  <c r="K93" i="2"/>
  <c r="W94" i="2"/>
  <c r="K96" i="2"/>
  <c r="W100" i="2"/>
  <c r="X101" i="2"/>
  <c r="K102" i="2"/>
  <c r="W106" i="2"/>
  <c r="X107" i="2"/>
  <c r="K108" i="2"/>
  <c r="W109" i="2"/>
  <c r="X110" i="2"/>
  <c r="W112" i="2"/>
  <c r="X113" i="2"/>
  <c r="K90" i="2"/>
  <c r="W91" i="2"/>
  <c r="X92" i="2"/>
  <c r="X95" i="2"/>
  <c r="W97" i="2"/>
  <c r="X98" i="2"/>
  <c r="K99" i="2"/>
  <c r="W103" i="2"/>
  <c r="X104" i="2"/>
  <c r="K105" i="2"/>
  <c r="K111" i="2"/>
  <c r="AF67" i="2"/>
  <c r="AE59" i="2"/>
  <c r="K60" i="2"/>
  <c r="AF73" i="2"/>
  <c r="K81" i="2"/>
  <c r="W82" i="2"/>
  <c r="X83" i="2"/>
  <c r="W85" i="2"/>
  <c r="X86" i="2"/>
  <c r="W88" i="2"/>
  <c r="K64" i="2"/>
  <c r="K78" i="2"/>
  <c r="K84" i="2"/>
  <c r="X89" i="2"/>
  <c r="P50" i="2"/>
  <c r="P65" i="2"/>
  <c r="AC65" i="2" s="1"/>
  <c r="X51" i="2"/>
  <c r="X80" i="2"/>
  <c r="W79" i="2"/>
  <c r="AF65" i="2"/>
  <c r="AF59" i="2"/>
  <c r="AE65" i="2"/>
  <c r="AF66" i="2"/>
  <c r="AE67" i="2"/>
  <c r="X69" i="2"/>
  <c r="AE73" i="2"/>
  <c r="AF74" i="2"/>
  <c r="AD65" i="2"/>
  <c r="AC66" i="2"/>
  <c r="AE66" i="2"/>
  <c r="AD67" i="2"/>
  <c r="AD73" i="2"/>
  <c r="AC74" i="2"/>
  <c r="AE74" i="2"/>
  <c r="AD66" i="2"/>
  <c r="AC67" i="2"/>
  <c r="AC73" i="2"/>
  <c r="AD74" i="2"/>
  <c r="AD59" i="2"/>
  <c r="X55" i="2"/>
  <c r="AC59" i="2"/>
  <c r="X62" i="2"/>
  <c r="X57" i="2"/>
  <c r="W62" i="2"/>
  <c r="X46" i="2"/>
  <c r="X47" i="2"/>
  <c r="X48" i="2"/>
  <c r="X49" i="2"/>
  <c r="P51" i="2"/>
  <c r="X52" i="2"/>
  <c r="W42" i="2"/>
  <c r="X50" i="2"/>
  <c r="W43" i="2"/>
  <c r="AB10" i="2"/>
  <c r="AA10" i="2"/>
  <c r="V10" i="2"/>
  <c r="U10" i="2"/>
  <c r="S10" i="2"/>
  <c r="R10" i="2"/>
  <c r="P10" i="2"/>
  <c r="O10" i="2"/>
  <c r="N10" i="2"/>
  <c r="M10" i="2"/>
  <c r="L10" i="2"/>
  <c r="J10" i="2"/>
  <c r="Z9" i="2"/>
  <c r="T9" i="2"/>
  <c r="Q9" i="2"/>
  <c r="P9" i="2"/>
  <c r="O9" i="2"/>
  <c r="N9" i="2"/>
  <c r="M9" i="2"/>
  <c r="L9" i="2"/>
  <c r="J9" i="2"/>
  <c r="P39" i="2"/>
  <c r="AB38" i="2"/>
  <c r="AA38" i="2"/>
  <c r="V38" i="2"/>
  <c r="U38" i="2"/>
  <c r="S38" i="2"/>
  <c r="R38" i="2"/>
  <c r="P38" i="2"/>
  <c r="O38" i="2"/>
  <c r="N38" i="2"/>
  <c r="M38" i="2"/>
  <c r="L38" i="2"/>
  <c r="J38" i="2"/>
  <c r="Z37" i="2"/>
  <c r="T37" i="2"/>
  <c r="Q37" i="2"/>
  <c r="P37" i="2"/>
  <c r="O37" i="2"/>
  <c r="N37" i="2"/>
  <c r="M37" i="2"/>
  <c r="L37" i="2"/>
  <c r="J37" i="2"/>
  <c r="P25" i="2"/>
  <c r="AB24" i="2"/>
  <c r="AA24" i="2"/>
  <c r="AA76" i="2" s="1"/>
  <c r="V24" i="2"/>
  <c r="U24" i="2"/>
  <c r="U76" i="2" s="1"/>
  <c r="S24" i="2"/>
  <c r="R24" i="2"/>
  <c r="R76" i="2" s="1"/>
  <c r="P24" i="2"/>
  <c r="P76" i="2" s="1"/>
  <c r="O24" i="2"/>
  <c r="O76" i="2" s="1"/>
  <c r="N24" i="2"/>
  <c r="N76" i="2" s="1"/>
  <c r="M24" i="2"/>
  <c r="M76" i="2" s="1"/>
  <c r="L24" i="2"/>
  <c r="L76" i="2" s="1"/>
  <c r="J24" i="2"/>
  <c r="J76" i="2" s="1"/>
  <c r="Z23" i="2"/>
  <c r="T23" i="2"/>
  <c r="Q23" i="2"/>
  <c r="P23" i="2"/>
  <c r="O23" i="2"/>
  <c r="N23" i="2"/>
  <c r="M23" i="2"/>
  <c r="L23" i="2"/>
  <c r="J23" i="2"/>
  <c r="P18" i="2"/>
  <c r="P72" i="2" s="1"/>
  <c r="AC72" i="2" s="1"/>
  <c r="AB17" i="2"/>
  <c r="AA17" i="2"/>
  <c r="V17" i="2"/>
  <c r="U17" i="2"/>
  <c r="S17" i="2"/>
  <c r="R17" i="2"/>
  <c r="P17" i="2"/>
  <c r="O17" i="2"/>
  <c r="N17" i="2"/>
  <c r="M17" i="2"/>
  <c r="L17" i="2"/>
  <c r="J17" i="2"/>
  <c r="Z16" i="2"/>
  <c r="T16" i="2"/>
  <c r="Q16" i="2"/>
  <c r="P16" i="2"/>
  <c r="O16" i="2"/>
  <c r="N16" i="2"/>
  <c r="M16" i="2"/>
  <c r="L16" i="2"/>
  <c r="J16" i="2"/>
  <c r="P32" i="2"/>
  <c r="AB31" i="2"/>
  <c r="AA31" i="2"/>
  <c r="V31" i="2"/>
  <c r="U31" i="2"/>
  <c r="S31" i="2"/>
  <c r="R31" i="2"/>
  <c r="P31" i="2"/>
  <c r="O31" i="2"/>
  <c r="N31" i="2"/>
  <c r="M31" i="2"/>
  <c r="L31" i="2"/>
  <c r="J31" i="2"/>
  <c r="Z30" i="2"/>
  <c r="T30" i="2"/>
  <c r="Q30" i="2"/>
  <c r="P30" i="2"/>
  <c r="O30" i="2"/>
  <c r="N30" i="2"/>
  <c r="M30" i="2"/>
  <c r="L30" i="2"/>
  <c r="J30" i="2"/>
  <c r="Q65" i="6" l="1"/>
  <c r="AG65" i="6" s="1"/>
  <c r="AF70" i="6"/>
  <c r="AG70" i="6"/>
  <c r="AD60" i="6"/>
  <c r="AD70" i="6"/>
  <c r="Q44" i="6"/>
  <c r="AG44" i="6" s="1"/>
  <c r="Q43" i="6"/>
  <c r="Q50" i="6"/>
  <c r="AF50" i="6" s="1"/>
  <c r="Q42" i="6"/>
  <c r="AF42" i="6" s="1"/>
  <c r="AE51" i="6"/>
  <c r="AD65" i="6"/>
  <c r="AG68" i="6"/>
  <c r="AE68" i="6"/>
  <c r="AF68" i="6"/>
  <c r="AD68" i="6"/>
  <c r="AF57" i="6"/>
  <c r="AD57" i="6"/>
  <c r="AG54" i="6"/>
  <c r="AE54" i="6"/>
  <c r="AF54" i="6"/>
  <c r="AD54" i="6"/>
  <c r="AG45" i="6"/>
  <c r="AE45" i="6"/>
  <c r="AF45" i="6"/>
  <c r="AD45" i="6"/>
  <c r="AF87" i="6"/>
  <c r="AD87" i="6"/>
  <c r="AG87" i="6"/>
  <c r="AE87" i="6"/>
  <c r="AF75" i="6"/>
  <c r="AD75" i="6"/>
  <c r="AG75" i="6"/>
  <c r="AE75" i="6"/>
  <c r="AG49" i="6"/>
  <c r="AE49" i="6"/>
  <c r="AF49" i="6"/>
  <c r="AD49" i="6"/>
  <c r="AG48" i="6"/>
  <c r="AE48" i="6"/>
  <c r="AF48" i="6"/>
  <c r="AD48" i="6"/>
  <c r="AG47" i="6"/>
  <c r="AE47" i="6"/>
  <c r="AF47" i="6"/>
  <c r="AD47" i="6"/>
  <c r="AG46" i="6"/>
  <c r="AE46" i="6"/>
  <c r="AF46" i="6"/>
  <c r="AD46" i="6"/>
  <c r="AG84" i="6"/>
  <c r="AE84" i="6"/>
  <c r="AF84" i="6"/>
  <c r="AD84" i="6"/>
  <c r="AF96" i="6"/>
  <c r="AD96" i="6"/>
  <c r="AG96" i="6"/>
  <c r="AE96" i="6"/>
  <c r="AF117" i="6"/>
  <c r="AD117" i="6"/>
  <c r="AG117" i="6"/>
  <c r="AE117" i="6"/>
  <c r="AG99" i="6"/>
  <c r="AE99" i="6"/>
  <c r="AF99" i="6"/>
  <c r="AD99" i="6"/>
  <c r="AF111" i="6"/>
  <c r="AD111" i="6"/>
  <c r="AE111" i="6"/>
  <c r="AG111" i="6"/>
  <c r="AG114" i="6"/>
  <c r="AE114" i="6"/>
  <c r="AF114" i="6"/>
  <c r="AD114" i="6"/>
  <c r="AF124" i="6"/>
  <c r="AD124" i="6"/>
  <c r="AG124" i="6"/>
  <c r="AE124" i="6"/>
  <c r="AG123" i="6"/>
  <c r="AE123" i="6"/>
  <c r="AF123" i="6"/>
  <c r="AD123" i="6"/>
  <c r="AG127" i="6"/>
  <c r="AE127" i="6"/>
  <c r="AF127" i="6"/>
  <c r="AD127" i="6"/>
  <c r="AF51" i="6"/>
  <c r="AG51" i="6"/>
  <c r="AG57" i="6"/>
  <c r="AE77" i="6"/>
  <c r="AD77" i="6"/>
  <c r="AF81" i="6"/>
  <c r="AD81" i="6"/>
  <c r="AE81" i="6"/>
  <c r="AG81" i="6"/>
  <c r="AG64" i="6"/>
  <c r="AE64" i="6"/>
  <c r="AF64" i="6"/>
  <c r="AD64" i="6"/>
  <c r="AF60" i="6"/>
  <c r="AG60" i="6"/>
  <c r="AE60" i="6"/>
  <c r="AF43" i="6"/>
  <c r="AD43" i="6"/>
  <c r="AG43" i="6"/>
  <c r="AE43" i="6"/>
  <c r="AF69" i="6"/>
  <c r="AD69" i="6"/>
  <c r="AG69" i="6"/>
  <c r="AE69" i="6"/>
  <c r="AE57" i="6"/>
  <c r="AG55" i="6"/>
  <c r="AE55" i="6"/>
  <c r="AF55" i="6"/>
  <c r="AD55" i="6"/>
  <c r="AF53" i="6"/>
  <c r="AD53" i="6"/>
  <c r="AG53" i="6"/>
  <c r="AE53" i="6"/>
  <c r="AG52" i="6"/>
  <c r="AE52" i="6"/>
  <c r="AF52" i="6"/>
  <c r="AD52" i="6"/>
  <c r="AG78" i="6"/>
  <c r="AE78" i="6"/>
  <c r="AD78" i="6"/>
  <c r="AF78" i="6"/>
  <c r="AF90" i="6"/>
  <c r="AD90" i="6"/>
  <c r="AG90" i="6"/>
  <c r="AE90" i="6"/>
  <c r="AF102" i="6"/>
  <c r="AD102" i="6"/>
  <c r="AG102" i="6"/>
  <c r="AE102" i="6"/>
  <c r="AG93" i="6"/>
  <c r="AE93" i="6"/>
  <c r="AF93" i="6"/>
  <c r="AD93" i="6"/>
  <c r="AG105" i="6"/>
  <c r="AE105" i="6"/>
  <c r="AF105" i="6"/>
  <c r="AD105" i="6"/>
  <c r="AG108" i="6"/>
  <c r="AE108" i="6"/>
  <c r="AD108" i="6"/>
  <c r="AF108" i="6"/>
  <c r="AG120" i="6"/>
  <c r="AE120" i="6"/>
  <c r="AD120" i="6"/>
  <c r="AF120" i="6"/>
  <c r="AF126" i="6"/>
  <c r="AD126" i="6"/>
  <c r="AG126" i="6"/>
  <c r="AE126" i="6"/>
  <c r="AG125" i="6"/>
  <c r="AE125" i="6"/>
  <c r="AF125" i="6"/>
  <c r="AD125" i="6"/>
  <c r="AD51" i="6"/>
  <c r="AG77" i="6"/>
  <c r="L127" i="2"/>
  <c r="L124" i="2"/>
  <c r="L123" i="2"/>
  <c r="L126" i="2"/>
  <c r="L125" i="2"/>
  <c r="N127" i="2"/>
  <c r="N124" i="2"/>
  <c r="N123" i="2"/>
  <c r="N126" i="2"/>
  <c r="N125" i="2"/>
  <c r="P127" i="2"/>
  <c r="P124" i="2"/>
  <c r="P123" i="2"/>
  <c r="P126" i="2"/>
  <c r="P125" i="2"/>
  <c r="J126" i="2"/>
  <c r="J124" i="2"/>
  <c r="J127" i="2"/>
  <c r="J125" i="2"/>
  <c r="J123" i="2"/>
  <c r="M126" i="2"/>
  <c r="M125" i="2"/>
  <c r="M127" i="2"/>
  <c r="M124" i="2"/>
  <c r="M123" i="2"/>
  <c r="O126" i="2"/>
  <c r="O125" i="2"/>
  <c r="O127" i="2"/>
  <c r="O124" i="2"/>
  <c r="O123" i="2"/>
  <c r="R127" i="2"/>
  <c r="R125" i="2"/>
  <c r="R126" i="2"/>
  <c r="R124" i="2"/>
  <c r="R123" i="2"/>
  <c r="U126" i="2"/>
  <c r="U124" i="2"/>
  <c r="U123" i="2"/>
  <c r="U127" i="2"/>
  <c r="U125" i="2"/>
  <c r="AA126" i="2"/>
  <c r="AA124" i="2"/>
  <c r="AA123" i="2"/>
  <c r="AA127" i="2"/>
  <c r="AA125" i="2"/>
  <c r="L120" i="2"/>
  <c r="L117" i="2"/>
  <c r="L114" i="2"/>
  <c r="N121" i="2"/>
  <c r="N118" i="2"/>
  <c r="N115" i="2"/>
  <c r="P121" i="2"/>
  <c r="P118" i="2"/>
  <c r="P115" i="2"/>
  <c r="J117" i="2"/>
  <c r="J120" i="2"/>
  <c r="J114" i="2"/>
  <c r="M121" i="2"/>
  <c r="M118" i="2"/>
  <c r="M115" i="2"/>
  <c r="O121" i="2"/>
  <c r="O118" i="2"/>
  <c r="O115" i="2"/>
  <c r="R122" i="2"/>
  <c r="Q121" i="2"/>
  <c r="R119" i="2"/>
  <c r="Q118" i="2"/>
  <c r="R116" i="2"/>
  <c r="Q115" i="2"/>
  <c r="U122" i="2"/>
  <c r="T121" i="2"/>
  <c r="U119" i="2"/>
  <c r="T118" i="2"/>
  <c r="U116" i="2"/>
  <c r="T115" i="2"/>
  <c r="AA122" i="2"/>
  <c r="Z121" i="2"/>
  <c r="AA119" i="2"/>
  <c r="Z118" i="2"/>
  <c r="AA116" i="2"/>
  <c r="Z115" i="2"/>
  <c r="L108" i="2"/>
  <c r="L102" i="2"/>
  <c r="L96" i="2"/>
  <c r="L93" i="2"/>
  <c r="L111" i="2"/>
  <c r="L105" i="2"/>
  <c r="L99" i="2"/>
  <c r="L90" i="2"/>
  <c r="N112" i="2"/>
  <c r="N109" i="2"/>
  <c r="N106" i="2"/>
  <c r="N100" i="2"/>
  <c r="N94" i="2"/>
  <c r="N91" i="2"/>
  <c r="N103" i="2"/>
  <c r="N97" i="2"/>
  <c r="P112" i="2"/>
  <c r="P109" i="2"/>
  <c r="P106" i="2"/>
  <c r="P100" i="2"/>
  <c r="P94" i="2"/>
  <c r="P91" i="2"/>
  <c r="P103" i="2"/>
  <c r="P97" i="2"/>
  <c r="J111" i="2"/>
  <c r="J105" i="2"/>
  <c r="J99" i="2"/>
  <c r="J93" i="2"/>
  <c r="J108" i="2"/>
  <c r="J102" i="2"/>
  <c r="J96" i="2"/>
  <c r="J90" i="2"/>
  <c r="M103" i="2"/>
  <c r="M97" i="2"/>
  <c r="M112" i="2"/>
  <c r="M109" i="2"/>
  <c r="M106" i="2"/>
  <c r="M100" i="2"/>
  <c r="M94" i="2"/>
  <c r="M91" i="2"/>
  <c r="O103" i="2"/>
  <c r="O97" i="2"/>
  <c r="O112" i="2"/>
  <c r="O109" i="2"/>
  <c r="O106" i="2"/>
  <c r="O100" i="2"/>
  <c r="O94" i="2"/>
  <c r="O91" i="2"/>
  <c r="R104" i="2"/>
  <c r="Q103" i="2"/>
  <c r="R98" i="2"/>
  <c r="Q97" i="2"/>
  <c r="R92" i="2"/>
  <c r="Q91" i="2"/>
  <c r="R113" i="2"/>
  <c r="Q112" i="2"/>
  <c r="R110" i="2"/>
  <c r="Q109" i="2"/>
  <c r="R107" i="2"/>
  <c r="Q106" i="2"/>
  <c r="R101" i="2"/>
  <c r="Q100" i="2"/>
  <c r="R95" i="2"/>
  <c r="Q94" i="2"/>
  <c r="Q88" i="2"/>
  <c r="U113" i="2"/>
  <c r="T112" i="2"/>
  <c r="U110" i="2"/>
  <c r="T109" i="2"/>
  <c r="U107" i="2"/>
  <c r="T106" i="2"/>
  <c r="U101" i="2"/>
  <c r="T100" i="2"/>
  <c r="U95" i="2"/>
  <c r="T94" i="2"/>
  <c r="U104" i="2"/>
  <c r="T103" i="2"/>
  <c r="U98" i="2"/>
  <c r="T97" i="2"/>
  <c r="U92" i="2"/>
  <c r="T91" i="2"/>
  <c r="AA113" i="2"/>
  <c r="Z112" i="2"/>
  <c r="AA110" i="2"/>
  <c r="Z109" i="2"/>
  <c r="AA107" i="2"/>
  <c r="Z106" i="2"/>
  <c r="AA101" i="2"/>
  <c r="Z100" i="2"/>
  <c r="Z94" i="2"/>
  <c r="AA104" i="2"/>
  <c r="Z103" i="2"/>
  <c r="AA98" i="2"/>
  <c r="Z97" i="2"/>
  <c r="AA95" i="2"/>
  <c r="AA92" i="2"/>
  <c r="Z91" i="2"/>
  <c r="AE76" i="2"/>
  <c r="J87" i="2"/>
  <c r="J84" i="2"/>
  <c r="J81" i="2"/>
  <c r="M88" i="2"/>
  <c r="M85" i="2"/>
  <c r="M82" i="2"/>
  <c r="M79" i="2"/>
  <c r="O64" i="2"/>
  <c r="O88" i="2"/>
  <c r="O85" i="2"/>
  <c r="O79" i="2"/>
  <c r="O82" i="2"/>
  <c r="R89" i="2"/>
  <c r="Q79" i="2"/>
  <c r="R80" i="2"/>
  <c r="R86" i="2"/>
  <c r="Q85" i="2"/>
  <c r="R83" i="2"/>
  <c r="Q82" i="2"/>
  <c r="T88" i="2"/>
  <c r="U86" i="2"/>
  <c r="T85" i="2"/>
  <c r="U83" i="2"/>
  <c r="T82" i="2"/>
  <c r="U89" i="2"/>
  <c r="T79" i="2"/>
  <c r="U80" i="2"/>
  <c r="AA89" i="2"/>
  <c r="AA86" i="2"/>
  <c r="Z85" i="2"/>
  <c r="AA83" i="2"/>
  <c r="Z82" i="2"/>
  <c r="Z88" i="2"/>
  <c r="L64" i="2"/>
  <c r="L81" i="2"/>
  <c r="L87" i="2"/>
  <c r="L84" i="2"/>
  <c r="N64" i="2"/>
  <c r="N85" i="2"/>
  <c r="N88" i="2"/>
  <c r="N79" i="2"/>
  <c r="N82" i="2"/>
  <c r="P64" i="2"/>
  <c r="P82" i="2"/>
  <c r="P88" i="2"/>
  <c r="P79" i="2"/>
  <c r="P85" i="2"/>
  <c r="J70" i="2"/>
  <c r="J68" i="2"/>
  <c r="M70" i="2"/>
  <c r="M68" i="2"/>
  <c r="L71" i="2"/>
  <c r="L69" i="2"/>
  <c r="N71" i="2"/>
  <c r="N69" i="2"/>
  <c r="P71" i="2"/>
  <c r="P69" i="2"/>
  <c r="J77" i="2"/>
  <c r="J75" i="2"/>
  <c r="M77" i="2"/>
  <c r="M75" i="2"/>
  <c r="O77" i="2"/>
  <c r="O75" i="2"/>
  <c r="AD76" i="2"/>
  <c r="AD72" i="2"/>
  <c r="AE72" i="2"/>
  <c r="AF72" i="2"/>
  <c r="O70" i="2"/>
  <c r="O68" i="2"/>
  <c r="L70" i="2"/>
  <c r="L68" i="2"/>
  <c r="N70" i="2"/>
  <c r="N68" i="2"/>
  <c r="P70" i="2"/>
  <c r="P68" i="2"/>
  <c r="J71" i="2"/>
  <c r="J69" i="2"/>
  <c r="M71" i="2"/>
  <c r="M69" i="2"/>
  <c r="O71" i="2"/>
  <c r="O69" i="2"/>
  <c r="R71" i="2"/>
  <c r="R69" i="2"/>
  <c r="U71" i="2"/>
  <c r="U69" i="2"/>
  <c r="AA71" i="2"/>
  <c r="AA69" i="2"/>
  <c r="L77" i="2"/>
  <c r="L75" i="2"/>
  <c r="N77" i="2"/>
  <c r="N75" i="2"/>
  <c r="P77" i="2"/>
  <c r="P75" i="2"/>
  <c r="AF76" i="2"/>
  <c r="J78" i="2"/>
  <c r="J64" i="2"/>
  <c r="M64" i="2"/>
  <c r="R64" i="2"/>
  <c r="U64" i="2"/>
  <c r="AA80" i="2"/>
  <c r="Z79" i="2"/>
  <c r="AA64" i="2"/>
  <c r="AC76" i="2"/>
  <c r="L45" i="2"/>
  <c r="L61" i="2"/>
  <c r="L78" i="2"/>
  <c r="L54" i="2"/>
  <c r="K54" i="2"/>
  <c r="J60" i="2"/>
  <c r="M61" i="2"/>
  <c r="M54" i="2"/>
  <c r="R62" i="2"/>
  <c r="Q62" i="2"/>
  <c r="T62" i="2"/>
  <c r="U62" i="2"/>
  <c r="AA62" i="2"/>
  <c r="Z62" i="2"/>
  <c r="J45" i="2"/>
  <c r="R57" i="2"/>
  <c r="R55" i="2"/>
  <c r="U57" i="2"/>
  <c r="U55" i="2"/>
  <c r="AA57" i="2"/>
  <c r="AA55" i="2"/>
  <c r="M45" i="2"/>
  <c r="R53" i="2"/>
  <c r="R51" i="2"/>
  <c r="R50" i="2"/>
  <c r="R52" i="2"/>
  <c r="R49" i="2"/>
  <c r="R48" i="2"/>
  <c r="R47" i="2"/>
  <c r="R46" i="2"/>
  <c r="U52" i="2"/>
  <c r="U49" i="2"/>
  <c r="U48" i="2"/>
  <c r="U47" i="2"/>
  <c r="U46" i="2"/>
  <c r="U51" i="2"/>
  <c r="U50" i="2"/>
  <c r="AA52" i="2"/>
  <c r="AA49" i="2"/>
  <c r="AA48" i="2"/>
  <c r="AA47" i="2"/>
  <c r="AA46" i="2"/>
  <c r="AA51" i="2"/>
  <c r="AA50" i="2"/>
  <c r="L42" i="2"/>
  <c r="L44" i="2"/>
  <c r="L43" i="2"/>
  <c r="P42" i="2"/>
  <c r="P44" i="2"/>
  <c r="P43" i="2"/>
  <c r="T43" i="2"/>
  <c r="T42" i="2"/>
  <c r="T44" i="2"/>
  <c r="J42" i="2"/>
  <c r="J44" i="2"/>
  <c r="J43" i="2"/>
  <c r="M42" i="2"/>
  <c r="M44" i="2"/>
  <c r="M43" i="2"/>
  <c r="O44" i="2"/>
  <c r="O43" i="2"/>
  <c r="Q42" i="2"/>
  <c r="Q44" i="2"/>
  <c r="Q43" i="2"/>
  <c r="Z43" i="2"/>
  <c r="Z42" i="2"/>
  <c r="Z44" i="2"/>
  <c r="N44" i="2"/>
  <c r="N43" i="2"/>
  <c r="AF65" i="6" l="1"/>
  <c r="AE65" i="6"/>
  <c r="AE44" i="6"/>
  <c r="AD44" i="6"/>
  <c r="AF44" i="6"/>
  <c r="AE50" i="6"/>
  <c r="AD50" i="6"/>
  <c r="AG50" i="6"/>
  <c r="AE42" i="6"/>
  <c r="AD42" i="6"/>
  <c r="AG42" i="6"/>
  <c r="AC84" i="2"/>
  <c r="AE123" i="2"/>
  <c r="AC123" i="2"/>
  <c r="AF123" i="2"/>
  <c r="AD123" i="2"/>
  <c r="AF127" i="2"/>
  <c r="AE127" i="2"/>
  <c r="AC127" i="2"/>
  <c r="AD127" i="2"/>
  <c r="AD126" i="2"/>
  <c r="AE126" i="2"/>
  <c r="AF126" i="2"/>
  <c r="AC126" i="2"/>
  <c r="AF125" i="2"/>
  <c r="AD125" i="2"/>
  <c r="AC125" i="2"/>
  <c r="AE125" i="2"/>
  <c r="AF124" i="2"/>
  <c r="AE124" i="2"/>
  <c r="AC124" i="2"/>
  <c r="AD124" i="2"/>
  <c r="AF114" i="2"/>
  <c r="AC114" i="2"/>
  <c r="AE114" i="2"/>
  <c r="AD114" i="2"/>
  <c r="AE117" i="2"/>
  <c r="AF117" i="2"/>
  <c r="AC117" i="2"/>
  <c r="AD117" i="2"/>
  <c r="AC120" i="2"/>
  <c r="AF120" i="2"/>
  <c r="AE120" i="2"/>
  <c r="AD120" i="2"/>
  <c r="AC90" i="2"/>
  <c r="AD90" i="2"/>
  <c r="AF90" i="2"/>
  <c r="AE90" i="2"/>
  <c r="AE102" i="2"/>
  <c r="AD102" i="2"/>
  <c r="AC102" i="2"/>
  <c r="AF102" i="2"/>
  <c r="AD93" i="2"/>
  <c r="AC93" i="2"/>
  <c r="AE93" i="2"/>
  <c r="AF93" i="2"/>
  <c r="AD105" i="2"/>
  <c r="AC105" i="2"/>
  <c r="AE105" i="2"/>
  <c r="AF105" i="2"/>
  <c r="AC78" i="2"/>
  <c r="AF111" i="2"/>
  <c r="AF96" i="2"/>
  <c r="AE96" i="2"/>
  <c r="AD96" i="2"/>
  <c r="AC96" i="2"/>
  <c r="AC108" i="2"/>
  <c r="AF108" i="2"/>
  <c r="AD108" i="2"/>
  <c r="AE108" i="2"/>
  <c r="AE99" i="2"/>
  <c r="AC99" i="2"/>
  <c r="AF99" i="2"/>
  <c r="AD99" i="2"/>
  <c r="AE111" i="2"/>
  <c r="AD111" i="2"/>
  <c r="AC111" i="2"/>
  <c r="AE87" i="2"/>
  <c r="AD84" i="2"/>
  <c r="AF84" i="2"/>
  <c r="AE84" i="2"/>
  <c r="AC81" i="2"/>
  <c r="AD81" i="2"/>
  <c r="AF81" i="2"/>
  <c r="AE81" i="2"/>
  <c r="AC87" i="2"/>
  <c r="AD87" i="2"/>
  <c r="AF87" i="2"/>
  <c r="AF78" i="2"/>
  <c r="AD78" i="2"/>
  <c r="AE78" i="2"/>
  <c r="AE45" i="2"/>
  <c r="AF69" i="2"/>
  <c r="AE69" i="2"/>
  <c r="AD69" i="2"/>
  <c r="AC69" i="2"/>
  <c r="AF75" i="2"/>
  <c r="AE75" i="2"/>
  <c r="AC75" i="2"/>
  <c r="AD75" i="2"/>
  <c r="AF68" i="2"/>
  <c r="AC68" i="2"/>
  <c r="AE68" i="2"/>
  <c r="AD68" i="2"/>
  <c r="AF51" i="2"/>
  <c r="AF64" i="2"/>
  <c r="AD64" i="2"/>
  <c r="AE64" i="2"/>
  <c r="AC64" i="2"/>
  <c r="AF71" i="2"/>
  <c r="AE71" i="2"/>
  <c r="AC71" i="2"/>
  <c r="AD71" i="2"/>
  <c r="AF77" i="2"/>
  <c r="AC77" i="2"/>
  <c r="AE77" i="2"/>
  <c r="AD77" i="2"/>
  <c r="AF70" i="2"/>
  <c r="AE70" i="2"/>
  <c r="AC70" i="2"/>
  <c r="AD70" i="2"/>
  <c r="AD45" i="2"/>
  <c r="AC55" i="2"/>
  <c r="AF60" i="2"/>
  <c r="AD60" i="2"/>
  <c r="AE60" i="2"/>
  <c r="AC60" i="2"/>
  <c r="AC51" i="2"/>
  <c r="AD57" i="2"/>
  <c r="AC57" i="2"/>
  <c r="AF57" i="2"/>
  <c r="AE57" i="2"/>
  <c r="AF54" i="2"/>
  <c r="AE54" i="2"/>
  <c r="AC54" i="2"/>
  <c r="AD54" i="2"/>
  <c r="AC45" i="2"/>
  <c r="AF55" i="2"/>
  <c r="AD55" i="2"/>
  <c r="AE55" i="2"/>
  <c r="AD51" i="2"/>
  <c r="AF45" i="2"/>
  <c r="AE51" i="2"/>
  <c r="AC47" i="2"/>
  <c r="AE47" i="2"/>
  <c r="AF47" i="2"/>
  <c r="AD47" i="2"/>
  <c r="AF49" i="2"/>
  <c r="AD49" i="2"/>
  <c r="AE49" i="2"/>
  <c r="AC49" i="2"/>
  <c r="AE50" i="2"/>
  <c r="AF50" i="2"/>
  <c r="AC50" i="2"/>
  <c r="AD50" i="2"/>
  <c r="AF53" i="2"/>
  <c r="AD53" i="2"/>
  <c r="AE53" i="2"/>
  <c r="AC53" i="2"/>
  <c r="AE46" i="2"/>
  <c r="AF46" i="2"/>
  <c r="AD46" i="2"/>
  <c r="AC46" i="2"/>
  <c r="AF48" i="2"/>
  <c r="AD48" i="2"/>
  <c r="AE48" i="2"/>
  <c r="AC48" i="2"/>
  <c r="AF52" i="2"/>
  <c r="AD52" i="2"/>
  <c r="AE52" i="2"/>
  <c r="AC52" i="2"/>
  <c r="AF43" i="2"/>
  <c r="AD43" i="2"/>
  <c r="AE43" i="2"/>
  <c r="AC43" i="2"/>
  <c r="AC44" i="2"/>
  <c r="AE44" i="2"/>
  <c r="AF44" i="2"/>
  <c r="AD44" i="2"/>
  <c r="N42" i="2"/>
  <c r="O42" i="2"/>
  <c r="AF42" i="2" l="1"/>
  <c r="AC42" i="2"/>
  <c r="AD42" i="2"/>
  <c r="AE42" i="2"/>
</calcChain>
</file>

<file path=xl/sharedStrings.xml><?xml version="1.0" encoding="utf-8"?>
<sst xmlns="http://schemas.openxmlformats.org/spreadsheetml/2006/main" count="607" uniqueCount="124">
  <si>
    <t>м3</t>
  </si>
  <si>
    <t>м2</t>
  </si>
  <si>
    <t>шт</t>
  </si>
  <si>
    <t>МДФ</t>
  </si>
  <si>
    <t>4мм</t>
  </si>
  <si>
    <t>10мм</t>
  </si>
  <si>
    <t>16мм</t>
  </si>
  <si>
    <t>Сосна тангенс</t>
  </si>
  <si>
    <t>Дуб тангенс</t>
  </si>
  <si>
    <t>ЛКМ</t>
  </si>
  <si>
    <t>Разбавитель</t>
  </si>
  <si>
    <t>ЛКМ ПУ</t>
  </si>
  <si>
    <t>ЛКМ Акрил</t>
  </si>
  <si>
    <t>Грунт Эмаль</t>
  </si>
  <si>
    <t>кг</t>
  </si>
  <si>
    <t>Саморез</t>
  </si>
  <si>
    <t>Крепеж</t>
  </si>
  <si>
    <t>Упаковка</t>
  </si>
  <si>
    <t>Пенопласт</t>
  </si>
  <si>
    <t>Гофра</t>
  </si>
  <si>
    <t>Книжка</t>
  </si>
  <si>
    <t>Эконом Т21</t>
  </si>
  <si>
    <t>Пленка</t>
  </si>
  <si>
    <t>Клей ПВА</t>
  </si>
  <si>
    <t>Клей</t>
  </si>
  <si>
    <t>Прочее</t>
  </si>
  <si>
    <t>Кромка</t>
  </si>
  <si>
    <t>Дуб 50мм</t>
  </si>
  <si>
    <t>Дуб 30мм</t>
  </si>
  <si>
    <t>Сосна 1,5мм</t>
  </si>
  <si>
    <t>Сосна 0,6мм</t>
  </si>
  <si>
    <t>Ясень 0,6мм</t>
  </si>
  <si>
    <t>Дуб 1,5мм</t>
  </si>
  <si>
    <t>Дуб 0,6мм</t>
  </si>
  <si>
    <t>Наименование детали</t>
  </si>
  <si>
    <t>Длина, м</t>
  </si>
  <si>
    <t>Ширина, м</t>
  </si>
  <si>
    <t>Сосна мм</t>
  </si>
  <si>
    <t>Обои</t>
  </si>
  <si>
    <t>Бамбук</t>
  </si>
  <si>
    <t>Пробка</t>
  </si>
  <si>
    <t>Филенка низ</t>
  </si>
  <si>
    <t>Верх-низ</t>
  </si>
  <si>
    <t>Стоевая</t>
  </si>
  <si>
    <t>Поперечка</t>
  </si>
  <si>
    <t>Филенка верх</t>
  </si>
  <si>
    <t>Толщина, м</t>
  </si>
  <si>
    <t>Материалы (Доска, шпон, мдф)</t>
  </si>
  <si>
    <t>Грунт</t>
  </si>
  <si>
    <t>Лак</t>
  </si>
  <si>
    <t>Изолянт</t>
  </si>
  <si>
    <t>Отвердитель-Грунт Эмаль</t>
  </si>
  <si>
    <t>Отвердитель-Лак Эмаль</t>
  </si>
  <si>
    <t>Шурупы</t>
  </si>
  <si>
    <t>Заглушки</t>
  </si>
  <si>
    <t>Торцы</t>
  </si>
  <si>
    <t>3D-фрезеровка</t>
  </si>
  <si>
    <t>Клей расплав</t>
  </si>
  <si>
    <t>ПУ накладка</t>
  </si>
  <si>
    <t>Количество</t>
  </si>
  <si>
    <t>ДГ</t>
  </si>
  <si>
    <t>ДО</t>
  </si>
  <si>
    <t>Шпон</t>
  </si>
  <si>
    <t>Горбылек</t>
  </si>
  <si>
    <t>Филенка средняя</t>
  </si>
  <si>
    <t>Стекло</t>
  </si>
  <si>
    <t>Багет</t>
  </si>
  <si>
    <t>Уплотнитель</t>
  </si>
  <si>
    <t>п м</t>
  </si>
  <si>
    <t>Расход на ДГ</t>
  </si>
  <si>
    <t>Расход на ДО1</t>
  </si>
  <si>
    <t>Расход на ДО2</t>
  </si>
  <si>
    <t>Расход на ДО3</t>
  </si>
  <si>
    <t>Отвердитель</t>
  </si>
  <si>
    <t>Краситель</t>
  </si>
  <si>
    <t>Растворитель</t>
  </si>
  <si>
    <t>Патина</t>
  </si>
  <si>
    <t>большой</t>
  </si>
  <si>
    <t>малый</t>
  </si>
  <si>
    <t>Слоновая кость</t>
  </si>
  <si>
    <t>Венге</t>
  </si>
  <si>
    <t>Норма расхода на 1м2</t>
  </si>
  <si>
    <t>Коэфф.</t>
  </si>
  <si>
    <t>пиломатериал</t>
  </si>
  <si>
    <t>Характеристика</t>
  </si>
  <si>
    <t>Ед.изм.</t>
  </si>
  <si>
    <t>Материалы</t>
  </si>
  <si>
    <t>м</t>
  </si>
  <si>
    <t>Бронза</t>
  </si>
  <si>
    <t>Серебряная</t>
  </si>
  <si>
    <t>Конц.33</t>
  </si>
  <si>
    <t>Конц.35</t>
  </si>
  <si>
    <t>871 Оли Лаке</t>
  </si>
  <si>
    <t>Грей</t>
  </si>
  <si>
    <t>Грей металлик</t>
  </si>
  <si>
    <t>Черешня</t>
  </si>
  <si>
    <t>Табак</t>
  </si>
  <si>
    <t xml:space="preserve">Анис </t>
  </si>
  <si>
    <t>Беленый дуб</t>
  </si>
  <si>
    <t>Сирень</t>
  </si>
  <si>
    <t>Укроп</t>
  </si>
  <si>
    <t>Файн-лайн (1,5-для филенки)</t>
  </si>
  <si>
    <t>Файн-лайн (1,2-для погонажа)</t>
  </si>
  <si>
    <t>На сколько сторон</t>
  </si>
  <si>
    <t>Основа</t>
  </si>
  <si>
    <t xml:space="preserve">Количество </t>
  </si>
  <si>
    <t>п м (*0,07 ширина шпона)</t>
  </si>
  <si>
    <t>6мм (Камея)</t>
  </si>
  <si>
    <t>Стоевая МДФ</t>
  </si>
  <si>
    <t>Отвердитель-изолянт</t>
  </si>
  <si>
    <t>Разбавитель-Грунт Эмаль</t>
  </si>
  <si>
    <t>Разбавитель-Лак Эмаль</t>
  </si>
  <si>
    <t>Рама (9,10,11)</t>
  </si>
  <si>
    <t>Филенка (18,21,24,27, если МДФ)</t>
  </si>
  <si>
    <t>Импост  (12-16, 17,20,23,26, если МАССИВ)</t>
  </si>
  <si>
    <t>RAL</t>
  </si>
  <si>
    <t>Лак Акрил Белый</t>
  </si>
  <si>
    <t>Отвердитель-RAL</t>
  </si>
  <si>
    <t>Разбавитель-RAL</t>
  </si>
  <si>
    <t>п м (*0,07 ширина шпона для обертывания), 0,06- ширина багета для покраски (см.S)</t>
  </si>
  <si>
    <t>если темный цвет в МАРОНЕ</t>
  </si>
  <si>
    <t>если цвет светлый в МАРОНЕ</t>
  </si>
  <si>
    <t>МАРОН  ДГ 80 шпон сосна Табак</t>
  </si>
  <si>
    <t>Расход на верное полотно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</si>
</sst>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8"/>
      <color indexed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16" borderId="20" xfId="0" applyFont="1" applyFill="1" applyBorder="1" applyAlignment="1">
      <alignment horizontal="center" vertical="center"/>
    </xf>
    <xf numFmtId="0" fontId="1" fillId="16" borderId="2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16" borderId="23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0" fontId="1" fillId="16" borderId="29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" fillId="17" borderId="20" xfId="0" applyFont="1" applyFill="1" applyBorder="1" applyAlignment="1">
      <alignment horizontal="center" vertical="center"/>
    </xf>
    <xf numFmtId="0" fontId="1" fillId="17" borderId="21" xfId="0" applyFont="1" applyFill="1" applyBorder="1" applyAlignment="1">
      <alignment horizontal="center" vertical="center"/>
    </xf>
    <xf numFmtId="0" fontId="1" fillId="17" borderId="23" xfId="0" applyFont="1" applyFill="1" applyBorder="1" applyAlignment="1">
      <alignment horizontal="center" vertical="center"/>
    </xf>
    <xf numFmtId="0" fontId="1" fillId="17" borderId="28" xfId="0" applyFont="1" applyFill="1" applyBorder="1" applyAlignment="1">
      <alignment horizontal="center" vertical="center"/>
    </xf>
    <xf numFmtId="0" fontId="1" fillId="17" borderId="29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18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6" borderId="26" xfId="0" applyFill="1" applyBorder="1" applyAlignment="1">
      <alignment horizontal="center" vertical="center"/>
    </xf>
    <xf numFmtId="0" fontId="0" fillId="17" borderId="18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17" borderId="26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4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/>
    </xf>
    <xf numFmtId="0" fontId="0" fillId="13" borderId="28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4" fillId="4" borderId="50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0" fillId="3" borderId="45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50" xfId="0" applyNumberFormat="1" applyFont="1" applyFill="1" applyBorder="1" applyAlignment="1">
      <alignment horizontal="center" vertical="center"/>
    </xf>
    <xf numFmtId="0" fontId="4" fillId="4" borderId="51" xfId="0" applyNumberFormat="1" applyFont="1" applyFill="1" applyBorder="1" applyAlignment="1">
      <alignment horizontal="center" vertical="center"/>
    </xf>
    <xf numFmtId="0" fontId="4" fillId="4" borderId="52" xfId="0" applyNumberFormat="1" applyFont="1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textRotation="90"/>
    </xf>
    <xf numFmtId="0" fontId="0" fillId="4" borderId="10" xfId="0" applyFill="1" applyBorder="1" applyAlignment="1">
      <alignment horizontal="center" vertical="center"/>
    </xf>
    <xf numFmtId="0" fontId="0" fillId="21" borderId="20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6" xfId="0" applyFill="1" applyBorder="1" applyAlignment="1">
      <alignment horizontal="center" vertical="center"/>
    </xf>
    <xf numFmtId="0" fontId="0" fillId="21" borderId="37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21" borderId="53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6" xfId="0" applyFill="1" applyBorder="1" applyAlignment="1">
      <alignment horizontal="center" vertical="center"/>
    </xf>
    <xf numFmtId="0" fontId="0" fillId="20" borderId="37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0" fillId="20" borderId="53" xfId="0" applyFill="1" applyBorder="1" applyAlignment="1">
      <alignment horizontal="center" vertical="center"/>
    </xf>
    <xf numFmtId="0" fontId="0" fillId="22" borderId="20" xfId="0" applyFill="1" applyBorder="1" applyAlignment="1">
      <alignment horizontal="center" vertical="center"/>
    </xf>
    <xf numFmtId="0" fontId="0" fillId="22" borderId="21" xfId="0" applyFill="1" applyBorder="1" applyAlignment="1">
      <alignment horizontal="center" vertical="center"/>
    </xf>
    <xf numFmtId="0" fontId="0" fillId="22" borderId="6" xfId="0" applyFill="1" applyBorder="1" applyAlignment="1">
      <alignment horizontal="center" vertical="center"/>
    </xf>
    <xf numFmtId="0" fontId="0" fillId="22" borderId="37" xfId="0" applyFill="1" applyBorder="1" applyAlignment="1">
      <alignment horizontal="center" vertical="center"/>
    </xf>
    <xf numFmtId="0" fontId="0" fillId="22" borderId="30" xfId="0" applyFill="1" applyBorder="1" applyAlignment="1">
      <alignment horizontal="center" vertical="center"/>
    </xf>
    <xf numFmtId="0" fontId="0" fillId="22" borderId="53" xfId="0" applyFill="1" applyBorder="1" applyAlignment="1">
      <alignment horizontal="center" vertical="center"/>
    </xf>
    <xf numFmtId="0" fontId="0" fillId="23" borderId="20" xfId="0" applyFill="1" applyBorder="1" applyAlignment="1">
      <alignment horizontal="center" vertical="center"/>
    </xf>
    <xf numFmtId="0" fontId="0" fillId="23" borderId="5" xfId="0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/>
    </xf>
    <xf numFmtId="0" fontId="0" fillId="23" borderId="28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 textRotation="90"/>
    </xf>
    <xf numFmtId="0" fontId="0" fillId="0" borderId="34" xfId="0" applyFill="1" applyBorder="1" applyAlignment="1">
      <alignment horizontal="center" vertical="center" textRotation="90"/>
    </xf>
    <xf numFmtId="0" fontId="0" fillId="0" borderId="22" xfId="0" applyFill="1" applyBorder="1" applyAlignment="1">
      <alignment horizontal="center" vertical="center" textRotation="90"/>
    </xf>
    <xf numFmtId="0" fontId="0" fillId="0" borderId="54" xfId="0" applyFill="1" applyBorder="1" applyAlignment="1">
      <alignment horizontal="center" vertical="center" textRotation="90"/>
    </xf>
    <xf numFmtId="0" fontId="0" fillId="0" borderId="24" xfId="0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textRotation="90"/>
    </xf>
    <xf numFmtId="0" fontId="0" fillId="0" borderId="40" xfId="0" applyFill="1" applyBorder="1" applyAlignment="1">
      <alignment horizontal="center" vertical="center" textRotation="90"/>
    </xf>
    <xf numFmtId="0" fontId="0" fillId="0" borderId="41" xfId="0" applyFill="1" applyBorder="1" applyAlignment="1">
      <alignment horizontal="center" vertical="center" textRotation="90"/>
    </xf>
    <xf numFmtId="0" fontId="0" fillId="7" borderId="16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 textRotation="90"/>
    </xf>
    <xf numFmtId="0" fontId="0" fillId="12" borderId="22" xfId="0" applyFill="1" applyBorder="1" applyAlignment="1">
      <alignment horizontal="center" vertical="center" textRotation="90"/>
    </xf>
    <xf numFmtId="0" fontId="0" fillId="12" borderId="24" xfId="0" applyFill="1" applyBorder="1" applyAlignment="1">
      <alignment horizontal="center" vertical="center" textRotation="90"/>
    </xf>
    <xf numFmtId="0" fontId="0" fillId="12" borderId="20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textRotation="90"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13" borderId="45" xfId="0" applyFill="1" applyBorder="1" applyAlignment="1">
      <alignment horizontal="center" vertical="center" textRotation="91"/>
    </xf>
    <xf numFmtId="0" fontId="0" fillId="13" borderId="49" xfId="0" applyFill="1" applyBorder="1" applyAlignment="1">
      <alignment horizontal="center" vertical="center" textRotation="91"/>
    </xf>
    <xf numFmtId="0" fontId="0" fillId="13" borderId="48" xfId="0" applyFill="1" applyBorder="1" applyAlignment="1">
      <alignment horizontal="center" vertical="center" textRotation="91"/>
    </xf>
    <xf numFmtId="0" fontId="0" fillId="13" borderId="0" xfId="0" applyFill="1" applyBorder="1" applyAlignment="1">
      <alignment horizontal="center" vertical="center" textRotation="91"/>
    </xf>
    <xf numFmtId="0" fontId="0" fillId="13" borderId="15" xfId="0" applyFill="1" applyBorder="1" applyAlignment="1">
      <alignment horizontal="center" vertical="center" textRotation="91"/>
    </xf>
    <xf numFmtId="0" fontId="0" fillId="4" borderId="45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/>
    </xf>
    <xf numFmtId="0" fontId="1" fillId="16" borderId="26" xfId="0" applyFont="1" applyFill="1" applyBorder="1" applyAlignment="1">
      <alignment horizontal="center" vertical="center"/>
    </xf>
    <xf numFmtId="0" fontId="1" fillId="16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" fillId="17" borderId="18" xfId="0" applyFont="1" applyFill="1" applyBorder="1" applyAlignment="1">
      <alignment horizontal="center" vertical="center"/>
    </xf>
    <xf numFmtId="0" fontId="1" fillId="17" borderId="19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17" borderId="25" xfId="0" applyFont="1" applyFill="1" applyBorder="1" applyAlignment="1">
      <alignment horizontal="center" vertical="center"/>
    </xf>
    <xf numFmtId="0" fontId="1" fillId="17" borderId="26" xfId="0" applyFont="1" applyFill="1" applyBorder="1" applyAlignment="1">
      <alignment horizontal="center" vertical="center"/>
    </xf>
    <xf numFmtId="0" fontId="1" fillId="17" borderId="27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0" fillId="16" borderId="22" xfId="0" applyFill="1" applyBorder="1" applyAlignment="1">
      <alignment horizontal="center" vertical="center"/>
    </xf>
    <xf numFmtId="0" fontId="0" fillId="16" borderId="24" xfId="0" applyFill="1" applyBorder="1" applyAlignment="1">
      <alignment horizontal="center" vertical="center"/>
    </xf>
    <xf numFmtId="0" fontId="1" fillId="16" borderId="17" xfId="0" applyFont="1" applyFill="1" applyBorder="1" applyAlignment="1">
      <alignment horizontal="center" vertical="center"/>
    </xf>
    <xf numFmtId="0" fontId="1" fillId="16" borderId="18" xfId="0" applyFont="1" applyFill="1" applyBorder="1" applyAlignment="1">
      <alignment horizontal="center" vertical="center"/>
    </xf>
    <xf numFmtId="0" fontId="1" fillId="16" borderId="19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0" fillId="13" borderId="38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20" borderId="38" xfId="0" applyFill="1" applyBorder="1" applyAlignment="1">
      <alignment horizontal="center" vertical="center"/>
    </xf>
    <xf numFmtId="0" fontId="0" fillId="20" borderId="5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0" fillId="17" borderId="22" xfId="0" applyFill="1" applyBorder="1" applyAlignment="1">
      <alignment horizontal="center" vertical="center"/>
    </xf>
    <xf numFmtId="0" fontId="0" fillId="17" borderId="24" xfId="0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21" borderId="38" xfId="0" applyFill="1" applyBorder="1" applyAlignment="1">
      <alignment horizontal="center" vertical="center"/>
    </xf>
    <xf numFmtId="0" fontId="0" fillId="21" borderId="5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22" borderId="38" xfId="0" applyFill="1" applyBorder="1" applyAlignment="1">
      <alignment horizontal="center" vertical="center"/>
    </xf>
    <xf numFmtId="0" fontId="0" fillId="22" borderId="5" xfId="0" applyFill="1" applyBorder="1" applyAlignment="1">
      <alignment horizontal="center" vertical="center"/>
    </xf>
    <xf numFmtId="0" fontId="0" fillId="22" borderId="30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0"/>
  <sheetViews>
    <sheetView zoomScale="55" zoomScaleNormal="55" workbookViewId="0">
      <pane xSplit="9" ySplit="40" topLeftCell="J41" activePane="bottomRight" state="frozen"/>
      <selection pane="topRight" activeCell="J1" sqref="J1"/>
      <selection pane="bottomLeft" activeCell="A40" sqref="A40"/>
      <selection pane="bottomRight" sqref="A1:XFD1048576"/>
    </sheetView>
  </sheetViews>
  <sheetFormatPr defaultRowHeight="15" outlineLevelRow="1" x14ac:dyDescent="0.25"/>
  <cols>
    <col min="1" max="1" width="7.42578125" style="3" customWidth="1"/>
    <col min="2" max="2" width="6.5703125" style="3" customWidth="1"/>
    <col min="3" max="3" width="4.28515625" style="3" customWidth="1"/>
    <col min="4" max="4" width="20.140625" style="3" customWidth="1"/>
    <col min="5" max="6" width="11.7109375" style="3" customWidth="1"/>
    <col min="7" max="7" width="13.140625" style="3" customWidth="1"/>
    <col min="8" max="8" width="25.28515625" style="3" customWidth="1"/>
    <col min="9" max="9" width="7.140625" style="4" customWidth="1"/>
    <col min="10" max="10" width="11.140625" style="3" customWidth="1"/>
    <col min="11" max="11" width="8.7109375" style="3" customWidth="1"/>
    <col min="12" max="12" width="9.28515625" style="3" bestFit="1" customWidth="1"/>
    <col min="13" max="13" width="11" style="3" bestFit="1" customWidth="1"/>
    <col min="14" max="14" width="9.28515625" style="3" bestFit="1" customWidth="1"/>
    <col min="15" max="15" width="8" style="3" customWidth="1"/>
    <col min="16" max="16" width="9" style="3" customWidth="1"/>
    <col min="17" max="17" width="8.140625" style="3" customWidth="1"/>
    <col min="18" max="18" width="8.28515625" style="3" customWidth="1"/>
    <col min="19" max="20" width="8" style="3" customWidth="1"/>
    <col min="21" max="21" width="7.42578125" style="3" customWidth="1"/>
    <col min="22" max="22" width="6" style="3" customWidth="1"/>
    <col min="23" max="23" width="8" style="3" customWidth="1"/>
    <col min="24" max="24" width="7.42578125" style="3" customWidth="1"/>
    <col min="25" max="25" width="6" style="3" customWidth="1"/>
    <col min="26" max="26" width="8.28515625" style="3" customWidth="1"/>
    <col min="27" max="27" width="8.5703125" style="3" customWidth="1"/>
    <col min="28" max="28" width="10.85546875" style="3" customWidth="1"/>
    <col min="29" max="29" width="11.140625" style="6" customWidth="1"/>
    <col min="30" max="30" width="10.5703125" style="6" customWidth="1"/>
    <col min="31" max="31" width="11.140625" style="6" customWidth="1"/>
    <col min="32" max="32" width="10.140625" style="6" customWidth="1"/>
    <col min="33" max="33" width="9.140625" style="3" customWidth="1"/>
    <col min="34" max="16384" width="9.140625" style="3"/>
  </cols>
  <sheetData>
    <row r="1" spans="1:32" x14ac:dyDescent="0.25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3">
        <v>11</v>
      </c>
      <c r="L1" s="3">
        <v>12</v>
      </c>
      <c r="M1" s="3">
        <v>13</v>
      </c>
      <c r="N1" s="3">
        <v>14</v>
      </c>
      <c r="O1" s="3">
        <v>15</v>
      </c>
      <c r="P1" s="3">
        <v>16</v>
      </c>
      <c r="Q1" s="3">
        <v>17</v>
      </c>
      <c r="R1" s="3">
        <v>18</v>
      </c>
      <c r="S1" s="3">
        <v>19</v>
      </c>
      <c r="T1" s="3">
        <v>20</v>
      </c>
      <c r="U1" s="3">
        <v>21</v>
      </c>
      <c r="V1" s="3">
        <v>22</v>
      </c>
      <c r="W1" s="3">
        <v>23</v>
      </c>
      <c r="X1" s="3">
        <v>24</v>
      </c>
      <c r="Y1" s="3">
        <v>25</v>
      </c>
      <c r="Z1" s="3">
        <v>26</v>
      </c>
      <c r="AA1" s="3">
        <v>27</v>
      </c>
      <c r="AB1" s="3">
        <v>28</v>
      </c>
      <c r="AC1" s="3">
        <v>29</v>
      </c>
      <c r="AD1" s="3">
        <v>30</v>
      </c>
      <c r="AE1" s="3">
        <v>31</v>
      </c>
      <c r="AF1" s="3">
        <v>32</v>
      </c>
    </row>
    <row r="2" spans="1:32" ht="23.25" x14ac:dyDescent="0.25">
      <c r="C2" s="43"/>
      <c r="D2" s="43"/>
      <c r="E2" s="43"/>
      <c r="F2" s="43"/>
      <c r="G2" s="43"/>
      <c r="H2" s="43"/>
      <c r="I2" s="58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3"/>
      <c r="AE2" s="3"/>
      <c r="AF2" s="3"/>
    </row>
    <row r="3" spans="1:32" s="4" customFormat="1" outlineLevel="1" x14ac:dyDescent="0.25">
      <c r="A3" s="314"/>
      <c r="B3" s="51"/>
      <c r="C3" s="195" t="s">
        <v>34</v>
      </c>
      <c r="D3" s="196"/>
      <c r="E3" s="196"/>
      <c r="F3" s="196"/>
      <c r="G3" s="196"/>
      <c r="H3" s="197"/>
      <c r="I3" s="183" t="s">
        <v>103</v>
      </c>
      <c r="J3" s="201" t="s">
        <v>43</v>
      </c>
      <c r="K3" s="183" t="s">
        <v>108</v>
      </c>
      <c r="L3" s="201" t="s">
        <v>42</v>
      </c>
      <c r="M3" s="201" t="s">
        <v>44</v>
      </c>
      <c r="N3" s="203" t="s">
        <v>63</v>
      </c>
      <c r="O3" s="203"/>
      <c r="P3" s="201" t="s">
        <v>66</v>
      </c>
      <c r="Q3" s="185" t="s">
        <v>41</v>
      </c>
      <c r="R3" s="186"/>
      <c r="S3" s="187"/>
      <c r="T3" s="185" t="s">
        <v>64</v>
      </c>
      <c r="U3" s="186"/>
      <c r="V3" s="187"/>
      <c r="W3" s="185" t="s">
        <v>64</v>
      </c>
      <c r="X3" s="186"/>
      <c r="Y3" s="187"/>
      <c r="Z3" s="185" t="s">
        <v>45</v>
      </c>
      <c r="AA3" s="186"/>
      <c r="AB3" s="187"/>
      <c r="AC3" s="183" t="s">
        <v>69</v>
      </c>
      <c r="AD3" s="183" t="s">
        <v>70</v>
      </c>
      <c r="AE3" s="183" t="s">
        <v>71</v>
      </c>
      <c r="AF3" s="183" t="s">
        <v>72</v>
      </c>
    </row>
    <row r="4" spans="1:32" s="4" customFormat="1" outlineLevel="1" x14ac:dyDescent="0.25">
      <c r="A4" s="314"/>
      <c r="B4" s="52"/>
      <c r="C4" s="198"/>
      <c r="D4" s="199"/>
      <c r="E4" s="199"/>
      <c r="F4" s="199"/>
      <c r="G4" s="199"/>
      <c r="H4" s="200"/>
      <c r="I4" s="184"/>
      <c r="J4" s="202"/>
      <c r="K4" s="184"/>
      <c r="L4" s="202"/>
      <c r="M4" s="202"/>
      <c r="N4" s="203"/>
      <c r="O4" s="203"/>
      <c r="P4" s="202"/>
      <c r="Q4" s="188" t="s">
        <v>60</v>
      </c>
      <c r="R4" s="189"/>
      <c r="S4" s="7" t="s">
        <v>61</v>
      </c>
      <c r="T4" s="188" t="s">
        <v>60</v>
      </c>
      <c r="U4" s="189"/>
      <c r="V4" s="7" t="s">
        <v>61</v>
      </c>
      <c r="W4" s="188" t="s">
        <v>60</v>
      </c>
      <c r="X4" s="189"/>
      <c r="Y4" s="90" t="s">
        <v>61</v>
      </c>
      <c r="Z4" s="188" t="s">
        <v>60</v>
      </c>
      <c r="AA4" s="189"/>
      <c r="AB4" s="7" t="s">
        <v>61</v>
      </c>
      <c r="AC4" s="184"/>
      <c r="AD4" s="184"/>
      <c r="AE4" s="184"/>
      <c r="AF4" s="184"/>
    </row>
    <row r="5" spans="1:32" s="4" customFormat="1" ht="15.75" outlineLevel="1" thickBot="1" x14ac:dyDescent="0.3">
      <c r="A5" s="315"/>
      <c r="B5" s="52"/>
      <c r="C5" s="198"/>
      <c r="D5" s="199"/>
      <c r="E5" s="199"/>
      <c r="F5" s="199"/>
      <c r="G5" s="199"/>
      <c r="H5" s="200"/>
      <c r="I5" s="184"/>
      <c r="J5" s="202"/>
      <c r="K5" s="297"/>
      <c r="L5" s="202"/>
      <c r="M5" s="202"/>
      <c r="N5" s="21" t="s">
        <v>77</v>
      </c>
      <c r="O5" s="17" t="s">
        <v>78</v>
      </c>
      <c r="P5" s="202"/>
      <c r="Q5" s="18" t="s">
        <v>0</v>
      </c>
      <c r="R5" s="18" t="s">
        <v>1</v>
      </c>
      <c r="S5" s="20" t="s">
        <v>1</v>
      </c>
      <c r="T5" s="18" t="s">
        <v>0</v>
      </c>
      <c r="U5" s="18" t="s">
        <v>1</v>
      </c>
      <c r="V5" s="20" t="s">
        <v>1</v>
      </c>
      <c r="W5" s="78" t="s">
        <v>0</v>
      </c>
      <c r="X5" s="78" t="s">
        <v>1</v>
      </c>
      <c r="Y5" s="78" t="s">
        <v>1</v>
      </c>
      <c r="Z5" s="18" t="s">
        <v>0</v>
      </c>
      <c r="AA5" s="18" t="s">
        <v>1</v>
      </c>
      <c r="AB5" s="20" t="s">
        <v>1</v>
      </c>
      <c r="AC5" s="184"/>
      <c r="AD5" s="184"/>
      <c r="AE5" s="184"/>
      <c r="AF5" s="184"/>
    </row>
    <row r="6" spans="1:32" s="4" customFormat="1" outlineLevel="1" x14ac:dyDescent="0.25">
      <c r="A6" s="289" t="s">
        <v>104</v>
      </c>
      <c r="B6" s="22"/>
      <c r="C6" s="237" t="s">
        <v>35</v>
      </c>
      <c r="D6" s="237"/>
      <c r="E6" s="237"/>
      <c r="F6" s="237"/>
      <c r="G6" s="237"/>
      <c r="H6" s="237"/>
      <c r="I6" s="101"/>
      <c r="J6" s="22">
        <v>2</v>
      </c>
      <c r="K6" s="22">
        <v>2</v>
      </c>
      <c r="L6" s="22">
        <v>0.41</v>
      </c>
      <c r="M6" s="22"/>
      <c r="N6" s="22">
        <v>1.73</v>
      </c>
      <c r="O6" s="22">
        <v>0.18</v>
      </c>
      <c r="P6" s="22"/>
      <c r="Q6" s="22">
        <v>0.26500000000000001</v>
      </c>
      <c r="R6" s="22">
        <v>0.26500000000000001</v>
      </c>
      <c r="S6" s="22">
        <v>0.26500000000000001</v>
      </c>
      <c r="T6" s="22"/>
      <c r="U6" s="22"/>
      <c r="V6" s="22"/>
      <c r="W6" s="22"/>
      <c r="X6" s="22"/>
      <c r="Y6" s="22"/>
      <c r="Z6" s="22"/>
      <c r="AA6" s="22">
        <v>1.7250000000000001</v>
      </c>
      <c r="AB6" s="22">
        <v>1.7250000000000001</v>
      </c>
      <c r="AC6" s="181">
        <v>0</v>
      </c>
      <c r="AD6" s="181">
        <v>0</v>
      </c>
      <c r="AE6" s="181">
        <v>0</v>
      </c>
      <c r="AF6" s="181">
        <v>0</v>
      </c>
    </row>
    <row r="7" spans="1:32" s="4" customFormat="1" outlineLevel="1" x14ac:dyDescent="0.25">
      <c r="A7" s="290"/>
      <c r="B7" s="100"/>
      <c r="C7" s="203" t="s">
        <v>36</v>
      </c>
      <c r="D7" s="203"/>
      <c r="E7" s="203"/>
      <c r="F7" s="203"/>
      <c r="G7" s="203"/>
      <c r="H7" s="203"/>
      <c r="I7" s="81"/>
      <c r="J7" s="100">
        <v>0.11</v>
      </c>
      <c r="K7" s="100">
        <v>0.09</v>
      </c>
      <c r="L7" s="100">
        <v>0.15</v>
      </c>
      <c r="M7" s="100"/>
      <c r="N7" s="100">
        <v>0.05</v>
      </c>
      <c r="O7" s="100">
        <v>0.05</v>
      </c>
      <c r="P7" s="100"/>
      <c r="Q7" s="100">
        <v>0.17499999999999999</v>
      </c>
      <c r="R7" s="100">
        <v>0.17499999999999999</v>
      </c>
      <c r="S7" s="100">
        <v>0.17499999999999999</v>
      </c>
      <c r="T7" s="100"/>
      <c r="U7" s="100"/>
      <c r="V7" s="100"/>
      <c r="W7" s="100"/>
      <c r="X7" s="100"/>
      <c r="Y7" s="100"/>
      <c r="Z7" s="100"/>
      <c r="AA7" s="100">
        <v>0.09</v>
      </c>
      <c r="AB7" s="100">
        <v>0.09</v>
      </c>
      <c r="AC7" s="68">
        <v>0</v>
      </c>
      <c r="AD7" s="68">
        <v>0</v>
      </c>
      <c r="AE7" s="68">
        <v>0</v>
      </c>
      <c r="AF7" s="68">
        <v>0</v>
      </c>
    </row>
    <row r="8" spans="1:32" s="4" customFormat="1" outlineLevel="1" x14ac:dyDescent="0.25">
      <c r="A8" s="290"/>
      <c r="B8" s="100"/>
      <c r="C8" s="203" t="s">
        <v>46</v>
      </c>
      <c r="D8" s="203"/>
      <c r="E8" s="203"/>
      <c r="F8" s="203"/>
      <c r="G8" s="203"/>
      <c r="H8" s="203"/>
      <c r="I8" s="81"/>
      <c r="J8" s="100">
        <v>3.7999999999999999E-2</v>
      </c>
      <c r="K8" s="100">
        <v>3.7999999999999999E-2</v>
      </c>
      <c r="L8" s="100">
        <v>3.7999999999999999E-2</v>
      </c>
      <c r="M8" s="100"/>
      <c r="N8" s="100">
        <v>3.7999999999999999E-2</v>
      </c>
      <c r="O8" s="100">
        <v>3.7999999999999999E-2</v>
      </c>
      <c r="P8" s="100"/>
      <c r="Q8" s="100">
        <v>0.03</v>
      </c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68">
        <v>0</v>
      </c>
      <c r="AD8" s="68">
        <v>0</v>
      </c>
      <c r="AE8" s="68">
        <v>0</v>
      </c>
      <c r="AF8" s="68">
        <v>0</v>
      </c>
    </row>
    <row r="9" spans="1:32" s="4" customFormat="1" outlineLevel="1" x14ac:dyDescent="0.25">
      <c r="A9" s="290"/>
      <c r="B9" s="100"/>
      <c r="C9" s="203" t="s">
        <v>0</v>
      </c>
      <c r="D9" s="203"/>
      <c r="E9" s="203"/>
      <c r="F9" s="203"/>
      <c r="G9" s="203"/>
      <c r="H9" s="203"/>
      <c r="I9" s="81"/>
      <c r="J9" s="44">
        <f>J6*J7*J8</f>
        <v>8.3599999999999994E-3</v>
      </c>
      <c r="K9" s="44">
        <f>K6*K7*K8</f>
        <v>6.8399999999999997E-3</v>
      </c>
      <c r="L9" s="44">
        <f t="shared" ref="L9:Q9" si="0">L6*L7*L8</f>
        <v>2.3369999999999997E-3</v>
      </c>
      <c r="M9" s="44">
        <f t="shared" si="0"/>
        <v>0</v>
      </c>
      <c r="N9" s="44">
        <f t="shared" si="0"/>
        <v>3.287E-3</v>
      </c>
      <c r="O9" s="44">
        <f t="shared" si="0"/>
        <v>3.4199999999999996E-4</v>
      </c>
      <c r="P9" s="44">
        <f t="shared" si="0"/>
        <v>0</v>
      </c>
      <c r="Q9" s="44">
        <f t="shared" si="0"/>
        <v>1.3912499999999999E-3</v>
      </c>
      <c r="R9" s="100"/>
      <c r="S9" s="100"/>
      <c r="T9" s="44">
        <f t="shared" ref="T9" si="1">T6*T7*T8</f>
        <v>0</v>
      </c>
      <c r="U9" s="100"/>
      <c r="V9" s="100"/>
      <c r="W9" s="44">
        <f t="shared" ref="W9" si="2">W6*W7*W8</f>
        <v>0</v>
      </c>
      <c r="X9" s="100"/>
      <c r="Y9" s="100"/>
      <c r="Z9" s="44">
        <f t="shared" ref="Z9" si="3">Z6*Z7*Z8</f>
        <v>0</v>
      </c>
      <c r="AA9" s="100"/>
      <c r="AB9" s="100"/>
      <c r="AC9" s="68">
        <v>0</v>
      </c>
      <c r="AD9" s="68">
        <v>0</v>
      </c>
      <c r="AE9" s="68">
        <v>0</v>
      </c>
      <c r="AF9" s="68">
        <v>0</v>
      </c>
    </row>
    <row r="10" spans="1:32" s="4" customFormat="1" outlineLevel="1" x14ac:dyDescent="0.25">
      <c r="A10" s="290"/>
      <c r="B10" s="100"/>
      <c r="C10" s="203" t="s">
        <v>1</v>
      </c>
      <c r="D10" s="203"/>
      <c r="E10" s="203"/>
      <c r="F10" s="203"/>
      <c r="G10" s="203"/>
      <c r="H10" s="203"/>
      <c r="I10" s="81"/>
      <c r="J10" s="45">
        <f>J6*J7</f>
        <v>0.22</v>
      </c>
      <c r="K10" s="45">
        <f>K6*K7</f>
        <v>0.18</v>
      </c>
      <c r="L10" s="45">
        <f>L6*L7</f>
        <v>6.1499999999999992E-2</v>
      </c>
      <c r="M10" s="45">
        <f>M6*M7</f>
        <v>0</v>
      </c>
      <c r="N10" s="45">
        <f t="shared" ref="N10:O10" si="4">N6*N7</f>
        <v>8.6500000000000007E-2</v>
      </c>
      <c r="O10" s="45">
        <f t="shared" si="4"/>
        <v>8.9999999999999993E-3</v>
      </c>
      <c r="P10" s="45">
        <f>P6*P7</f>
        <v>0</v>
      </c>
      <c r="Q10" s="100"/>
      <c r="R10" s="45">
        <f>R6*R7</f>
        <v>4.6375E-2</v>
      </c>
      <c r="S10" s="45">
        <f>S6*S7</f>
        <v>4.6375E-2</v>
      </c>
      <c r="T10" s="100"/>
      <c r="U10" s="45">
        <f>U6*U7</f>
        <v>0</v>
      </c>
      <c r="V10" s="45">
        <f>V6*V7</f>
        <v>0</v>
      </c>
      <c r="W10" s="100"/>
      <c r="X10" s="45">
        <f>X6*X7</f>
        <v>0</v>
      </c>
      <c r="Y10" s="45">
        <f>Y6*Y7</f>
        <v>0</v>
      </c>
      <c r="Z10" s="100"/>
      <c r="AA10" s="45">
        <f>AA6*AA7</f>
        <v>0.15525</v>
      </c>
      <c r="AB10" s="45">
        <f>AB6*AB7</f>
        <v>0.15525</v>
      </c>
      <c r="AC10" s="68">
        <v>0</v>
      </c>
      <c r="AD10" s="68">
        <v>0</v>
      </c>
      <c r="AE10" s="68">
        <v>0</v>
      </c>
      <c r="AF10" s="68">
        <v>0</v>
      </c>
    </row>
    <row r="11" spans="1:32" s="4" customFormat="1" outlineLevel="1" x14ac:dyDescent="0.25">
      <c r="A11" s="290"/>
      <c r="B11" s="100"/>
      <c r="C11" s="203" t="s">
        <v>106</v>
      </c>
      <c r="D11" s="203"/>
      <c r="E11" s="203"/>
      <c r="F11" s="203"/>
      <c r="G11" s="203"/>
      <c r="H11" s="203"/>
      <c r="I11" s="81"/>
      <c r="J11" s="100"/>
      <c r="K11" s="100"/>
      <c r="L11" s="100"/>
      <c r="M11" s="100"/>
      <c r="N11" s="100"/>
      <c r="O11" s="100"/>
      <c r="P11" s="100">
        <f>P6*2+P7*2</f>
        <v>0</v>
      </c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68">
        <v>0</v>
      </c>
      <c r="AD11" s="68">
        <v>0</v>
      </c>
      <c r="AE11" s="68">
        <v>0</v>
      </c>
      <c r="AF11" s="68">
        <v>0</v>
      </c>
    </row>
    <row r="12" spans="1:32" s="4" customFormat="1" ht="15.75" outlineLevel="1" thickBot="1" x14ac:dyDescent="0.3">
      <c r="A12" s="291"/>
      <c r="B12" s="26"/>
      <c r="C12" s="307" t="s">
        <v>105</v>
      </c>
      <c r="D12" s="307"/>
      <c r="E12" s="307"/>
      <c r="F12" s="307"/>
      <c r="G12" s="307"/>
      <c r="H12" s="307"/>
      <c r="I12" s="102"/>
      <c r="J12" s="26">
        <v>2</v>
      </c>
      <c r="K12" s="26">
        <v>2</v>
      </c>
      <c r="L12" s="26">
        <v>2</v>
      </c>
      <c r="M12" s="26">
        <v>0</v>
      </c>
      <c r="N12" s="26">
        <v>2</v>
      </c>
      <c r="O12" s="26">
        <v>5</v>
      </c>
      <c r="P12" s="26"/>
      <c r="Q12" s="26">
        <v>6</v>
      </c>
      <c r="R12" s="138">
        <v>6</v>
      </c>
      <c r="S12" s="26"/>
      <c r="T12" s="26"/>
      <c r="U12" s="26"/>
      <c r="V12" s="26"/>
      <c r="W12" s="26"/>
      <c r="X12" s="26"/>
      <c r="Y12" s="26"/>
      <c r="Z12" s="26"/>
      <c r="AA12" s="26">
        <v>0</v>
      </c>
      <c r="AB12" s="26">
        <v>0</v>
      </c>
      <c r="AC12" s="68">
        <v>0</v>
      </c>
      <c r="AD12" s="68">
        <v>0</v>
      </c>
      <c r="AE12" s="68">
        <v>0</v>
      </c>
      <c r="AF12" s="68">
        <v>0</v>
      </c>
    </row>
    <row r="13" spans="1:32" s="4" customFormat="1" hidden="1" outlineLevel="1" x14ac:dyDescent="0.25">
      <c r="A13" s="280">
        <v>60</v>
      </c>
      <c r="B13" s="74"/>
      <c r="C13" s="204" t="s">
        <v>35</v>
      </c>
      <c r="D13" s="207"/>
      <c r="E13" s="207"/>
      <c r="F13" s="207"/>
      <c r="G13" s="207"/>
      <c r="H13" s="208"/>
      <c r="I13" s="75"/>
      <c r="J13" s="53">
        <v>2</v>
      </c>
      <c r="K13" s="82"/>
      <c r="L13" s="53">
        <v>0.41</v>
      </c>
      <c r="M13" s="53"/>
      <c r="N13" s="53">
        <v>1.73</v>
      </c>
      <c r="O13" s="53">
        <v>0.18</v>
      </c>
      <c r="P13" s="53"/>
      <c r="Q13" s="53">
        <v>0.26500000000000001</v>
      </c>
      <c r="R13" s="53">
        <v>0.26500000000000001</v>
      </c>
      <c r="S13" s="53">
        <v>0.26500000000000001</v>
      </c>
      <c r="T13" s="53"/>
      <c r="U13" s="53"/>
      <c r="V13" s="53"/>
      <c r="W13" s="82"/>
      <c r="X13" s="82"/>
      <c r="Y13" s="82"/>
      <c r="Z13" s="53"/>
      <c r="AA13" s="53">
        <v>1.7250000000000001</v>
      </c>
      <c r="AB13" s="53">
        <v>1.7250000000000001</v>
      </c>
      <c r="AC13" s="76"/>
      <c r="AD13" s="76"/>
      <c r="AE13" s="76"/>
      <c r="AF13" s="77"/>
    </row>
    <row r="14" spans="1:32" s="4" customFormat="1" hidden="1" outlineLevel="1" x14ac:dyDescent="0.25">
      <c r="A14" s="281"/>
      <c r="B14" s="60"/>
      <c r="C14" s="185" t="s">
        <v>36</v>
      </c>
      <c r="D14" s="186"/>
      <c r="E14" s="186"/>
      <c r="F14" s="186"/>
      <c r="G14" s="186"/>
      <c r="H14" s="187"/>
      <c r="I14" s="49"/>
      <c r="J14" s="47">
        <v>0.11</v>
      </c>
      <c r="K14" s="100"/>
      <c r="L14" s="47">
        <v>0.15</v>
      </c>
      <c r="M14" s="47"/>
      <c r="N14" s="47">
        <v>0.05</v>
      </c>
      <c r="O14" s="47">
        <v>0.05</v>
      </c>
      <c r="P14" s="47"/>
      <c r="Q14" s="47">
        <v>0.17499999999999999</v>
      </c>
      <c r="R14" s="47">
        <v>0.17499999999999999</v>
      </c>
      <c r="S14" s="47">
        <v>0.17499999999999999</v>
      </c>
      <c r="T14" s="47"/>
      <c r="U14" s="47"/>
      <c r="V14" s="47"/>
      <c r="W14" s="100"/>
      <c r="X14" s="100"/>
      <c r="Y14" s="100"/>
      <c r="Z14" s="47"/>
      <c r="AA14" s="47">
        <v>0.09</v>
      </c>
      <c r="AB14" s="47">
        <v>0.09</v>
      </c>
      <c r="AC14" s="19"/>
      <c r="AD14" s="19"/>
      <c r="AE14" s="19"/>
      <c r="AF14" s="25"/>
    </row>
    <row r="15" spans="1:32" s="4" customFormat="1" hidden="1" outlineLevel="1" x14ac:dyDescent="0.25">
      <c r="A15" s="281"/>
      <c r="B15" s="60"/>
      <c r="C15" s="185" t="s">
        <v>46</v>
      </c>
      <c r="D15" s="186"/>
      <c r="E15" s="186"/>
      <c r="F15" s="186"/>
      <c r="G15" s="186"/>
      <c r="H15" s="187"/>
      <c r="I15" s="49"/>
      <c r="J15" s="47">
        <v>3.7999999999999999E-2</v>
      </c>
      <c r="K15" s="100"/>
      <c r="L15" s="47">
        <v>3.7999999999999999E-2</v>
      </c>
      <c r="M15" s="47"/>
      <c r="N15" s="47">
        <v>3.7999999999999999E-2</v>
      </c>
      <c r="O15" s="47">
        <v>3.7999999999999999E-2</v>
      </c>
      <c r="P15" s="47"/>
      <c r="Q15" s="47">
        <v>0.03</v>
      </c>
      <c r="R15" s="47"/>
      <c r="S15" s="47"/>
      <c r="T15" s="47"/>
      <c r="U15" s="47"/>
      <c r="V15" s="47"/>
      <c r="W15" s="100"/>
      <c r="X15" s="100"/>
      <c r="Y15" s="100"/>
      <c r="Z15" s="47"/>
      <c r="AA15" s="47"/>
      <c r="AB15" s="47"/>
      <c r="AC15" s="19"/>
      <c r="AD15" s="19"/>
      <c r="AE15" s="19"/>
      <c r="AF15" s="25"/>
    </row>
    <row r="16" spans="1:32" s="4" customFormat="1" hidden="1" outlineLevel="1" x14ac:dyDescent="0.25">
      <c r="A16" s="281"/>
      <c r="B16" s="60"/>
      <c r="C16" s="185" t="s">
        <v>0</v>
      </c>
      <c r="D16" s="186"/>
      <c r="E16" s="186"/>
      <c r="F16" s="186"/>
      <c r="G16" s="186"/>
      <c r="H16" s="187"/>
      <c r="I16" s="49"/>
      <c r="J16" s="44">
        <f>J13*J14*J15</f>
        <v>8.3599999999999994E-3</v>
      </c>
      <c r="K16" s="44"/>
      <c r="L16" s="44">
        <f t="shared" ref="L16:Q16" si="5">L13*L14*L15</f>
        <v>2.3369999999999997E-3</v>
      </c>
      <c r="M16" s="47">
        <f t="shared" si="5"/>
        <v>0</v>
      </c>
      <c r="N16" s="44">
        <f t="shared" si="5"/>
        <v>3.287E-3</v>
      </c>
      <c r="O16" s="44">
        <f t="shared" si="5"/>
        <v>3.4199999999999996E-4</v>
      </c>
      <c r="P16" s="47">
        <f t="shared" si="5"/>
        <v>0</v>
      </c>
      <c r="Q16" s="44">
        <f t="shared" si="5"/>
        <v>1.3912499999999999E-3</v>
      </c>
      <c r="R16" s="47"/>
      <c r="S16" s="47"/>
      <c r="T16" s="47">
        <f t="shared" ref="T16" si="6">T13*T14*T15</f>
        <v>0</v>
      </c>
      <c r="U16" s="47"/>
      <c r="V16" s="47"/>
      <c r="W16" s="100">
        <f t="shared" ref="W16" si="7">W13*W14*W15</f>
        <v>0</v>
      </c>
      <c r="X16" s="100"/>
      <c r="Y16" s="100"/>
      <c r="Z16" s="47">
        <f t="shared" ref="Z16" si="8">Z13*Z14*Z15</f>
        <v>0</v>
      </c>
      <c r="AA16" s="47"/>
      <c r="AB16" s="47"/>
      <c r="AC16" s="19"/>
      <c r="AD16" s="19"/>
      <c r="AE16" s="19"/>
      <c r="AF16" s="25"/>
    </row>
    <row r="17" spans="1:32" s="4" customFormat="1" hidden="1" outlineLevel="1" x14ac:dyDescent="0.25">
      <c r="A17" s="281"/>
      <c r="B17" s="60"/>
      <c r="C17" s="185" t="s">
        <v>1</v>
      </c>
      <c r="D17" s="186"/>
      <c r="E17" s="186"/>
      <c r="F17" s="186"/>
      <c r="G17" s="186"/>
      <c r="H17" s="187"/>
      <c r="I17" s="49"/>
      <c r="J17" s="45">
        <f>J13*J14</f>
        <v>0.22</v>
      </c>
      <c r="K17" s="45"/>
      <c r="L17" s="45">
        <f>L13*L14</f>
        <v>6.1499999999999992E-2</v>
      </c>
      <c r="M17" s="47">
        <f>M13*M14</f>
        <v>0</v>
      </c>
      <c r="N17" s="45">
        <f t="shared" ref="N17:O17" si="9">N13*N14</f>
        <v>8.6500000000000007E-2</v>
      </c>
      <c r="O17" s="45">
        <f t="shared" si="9"/>
        <v>8.9999999999999993E-3</v>
      </c>
      <c r="P17" s="47">
        <f>P13*P14</f>
        <v>0</v>
      </c>
      <c r="Q17" s="47"/>
      <c r="R17" s="45">
        <f>R13*R14</f>
        <v>4.6375E-2</v>
      </c>
      <c r="S17" s="45">
        <f>S13*S14</f>
        <v>4.6375E-2</v>
      </c>
      <c r="T17" s="47"/>
      <c r="U17" s="47">
        <f>U13*U14</f>
        <v>0</v>
      </c>
      <c r="V17" s="47">
        <f>V13*V14</f>
        <v>0</v>
      </c>
      <c r="W17" s="100"/>
      <c r="X17" s="100">
        <f>X13*X14</f>
        <v>0</v>
      </c>
      <c r="Y17" s="100">
        <f>Y13*Y14</f>
        <v>0</v>
      </c>
      <c r="Z17" s="47"/>
      <c r="AA17" s="45">
        <f>AA13*AA14</f>
        <v>0.15525</v>
      </c>
      <c r="AB17" s="45">
        <f>AB13*AB14</f>
        <v>0.15525</v>
      </c>
      <c r="AC17" s="19"/>
      <c r="AD17" s="19"/>
      <c r="AE17" s="19"/>
      <c r="AF17" s="25"/>
    </row>
    <row r="18" spans="1:32" s="4" customFormat="1" hidden="1" outlineLevel="1" x14ac:dyDescent="0.25">
      <c r="A18" s="281"/>
      <c r="B18" s="60"/>
      <c r="C18" s="185" t="s">
        <v>68</v>
      </c>
      <c r="D18" s="186"/>
      <c r="E18" s="186"/>
      <c r="F18" s="186"/>
      <c r="G18" s="186"/>
      <c r="H18" s="187"/>
      <c r="I18" s="49"/>
      <c r="J18" s="47"/>
      <c r="K18" s="100"/>
      <c r="L18" s="47"/>
      <c r="M18" s="47"/>
      <c r="N18" s="47"/>
      <c r="O18" s="47"/>
      <c r="P18" s="47">
        <f>P13*2+P14*2</f>
        <v>0</v>
      </c>
      <c r="Q18" s="47"/>
      <c r="R18" s="47"/>
      <c r="S18" s="47"/>
      <c r="T18" s="47"/>
      <c r="U18" s="47"/>
      <c r="V18" s="47"/>
      <c r="W18" s="100"/>
      <c r="X18" s="100"/>
      <c r="Y18" s="100"/>
      <c r="Z18" s="47"/>
      <c r="AA18" s="47"/>
      <c r="AB18" s="47"/>
      <c r="AC18" s="19"/>
      <c r="AD18" s="19"/>
      <c r="AE18" s="19"/>
      <c r="AF18" s="25"/>
    </row>
    <row r="19" spans="1:32" s="4" customFormat="1" ht="15.75" hidden="1" outlineLevel="1" thickBot="1" x14ac:dyDescent="0.3">
      <c r="A19" s="282"/>
      <c r="B19" s="61"/>
      <c r="C19" s="268" t="s">
        <v>59</v>
      </c>
      <c r="D19" s="269"/>
      <c r="E19" s="269"/>
      <c r="F19" s="269"/>
      <c r="G19" s="269"/>
      <c r="H19" s="270"/>
      <c r="I19" s="50"/>
      <c r="J19" s="26">
        <v>2</v>
      </c>
      <c r="K19" s="26"/>
      <c r="L19" s="26">
        <v>2</v>
      </c>
      <c r="M19" s="26"/>
      <c r="N19" s="26">
        <v>2</v>
      </c>
      <c r="O19" s="26">
        <v>5</v>
      </c>
      <c r="P19" s="26"/>
      <c r="Q19" s="312">
        <v>6</v>
      </c>
      <c r="R19" s="313"/>
      <c r="S19" s="26"/>
      <c r="T19" s="26"/>
      <c r="U19" s="26"/>
      <c r="V19" s="26"/>
      <c r="W19" s="26"/>
      <c r="X19" s="26"/>
      <c r="Y19" s="26"/>
      <c r="Z19" s="26"/>
      <c r="AA19" s="26">
        <v>2</v>
      </c>
      <c r="AB19" s="26">
        <v>0</v>
      </c>
      <c r="AC19" s="27"/>
      <c r="AD19" s="27"/>
      <c r="AE19" s="27"/>
      <c r="AF19" s="28"/>
    </row>
    <row r="20" spans="1:32" s="4" customFormat="1" hidden="1" outlineLevel="1" x14ac:dyDescent="0.25">
      <c r="A20" s="283">
        <v>70</v>
      </c>
      <c r="B20" s="62"/>
      <c r="C20" s="286" t="s">
        <v>35</v>
      </c>
      <c r="D20" s="287"/>
      <c r="E20" s="287"/>
      <c r="F20" s="287"/>
      <c r="G20" s="287"/>
      <c r="H20" s="288"/>
      <c r="I20" s="48"/>
      <c r="J20" s="22">
        <v>2</v>
      </c>
      <c r="K20" s="22"/>
      <c r="L20" s="22">
        <v>0.51</v>
      </c>
      <c r="M20" s="22"/>
      <c r="N20" s="22">
        <v>1.73</v>
      </c>
      <c r="O20" s="22">
        <v>0.18</v>
      </c>
      <c r="P20" s="22"/>
      <c r="Q20" s="22">
        <v>0.26500000000000001</v>
      </c>
      <c r="R20" s="22">
        <v>0.26500000000000001</v>
      </c>
      <c r="S20" s="22">
        <v>0.26500000000000001</v>
      </c>
      <c r="T20" s="22"/>
      <c r="U20" s="22"/>
      <c r="V20" s="22"/>
      <c r="W20" s="22"/>
      <c r="X20" s="22"/>
      <c r="Y20" s="22"/>
      <c r="Z20" s="22"/>
      <c r="AA20" s="22">
        <v>1.7250000000000001</v>
      </c>
      <c r="AB20" s="22">
        <v>1.7250000000000001</v>
      </c>
      <c r="AC20" s="29"/>
      <c r="AD20" s="29"/>
      <c r="AE20" s="29"/>
      <c r="AF20" s="30"/>
    </row>
    <row r="21" spans="1:32" s="4" customFormat="1" hidden="1" outlineLevel="1" x14ac:dyDescent="0.25">
      <c r="A21" s="284"/>
      <c r="B21" s="63"/>
      <c r="C21" s="262" t="s">
        <v>36</v>
      </c>
      <c r="D21" s="263"/>
      <c r="E21" s="263"/>
      <c r="F21" s="263"/>
      <c r="G21" s="263"/>
      <c r="H21" s="264"/>
      <c r="I21" s="49"/>
      <c r="J21" s="47">
        <v>0.11</v>
      </c>
      <c r="K21" s="100"/>
      <c r="L21" s="47">
        <v>0.15</v>
      </c>
      <c r="M21" s="47"/>
      <c r="N21" s="47">
        <v>0.05</v>
      </c>
      <c r="O21" s="47">
        <v>0.05</v>
      </c>
      <c r="P21" s="47"/>
      <c r="Q21" s="47">
        <v>0.17499999999999999</v>
      </c>
      <c r="R21" s="47">
        <v>0.17499999999999999</v>
      </c>
      <c r="S21" s="47">
        <v>0.17499999999999999</v>
      </c>
      <c r="T21" s="47"/>
      <c r="U21" s="47"/>
      <c r="V21" s="47"/>
      <c r="W21" s="100"/>
      <c r="X21" s="100"/>
      <c r="Y21" s="100"/>
      <c r="Z21" s="47"/>
      <c r="AA21" s="47">
        <v>0.14000000000000001</v>
      </c>
      <c r="AB21" s="47">
        <v>0.14000000000000001</v>
      </c>
      <c r="AC21" s="31"/>
      <c r="AD21" s="31"/>
      <c r="AE21" s="31"/>
      <c r="AF21" s="32"/>
    </row>
    <row r="22" spans="1:32" s="4" customFormat="1" hidden="1" outlineLevel="1" x14ac:dyDescent="0.25">
      <c r="A22" s="284"/>
      <c r="B22" s="63"/>
      <c r="C22" s="262" t="s">
        <v>46</v>
      </c>
      <c r="D22" s="263"/>
      <c r="E22" s="263"/>
      <c r="F22" s="263"/>
      <c r="G22" s="263"/>
      <c r="H22" s="264"/>
      <c r="I22" s="49"/>
      <c r="J22" s="47">
        <v>3.7999999999999999E-2</v>
      </c>
      <c r="K22" s="100"/>
      <c r="L22" s="47">
        <v>3.7999999999999999E-2</v>
      </c>
      <c r="M22" s="47"/>
      <c r="N22" s="47">
        <v>3.7999999999999999E-2</v>
      </c>
      <c r="O22" s="47">
        <v>3.7999999999999999E-2</v>
      </c>
      <c r="P22" s="47"/>
      <c r="Q22" s="47">
        <v>0.03</v>
      </c>
      <c r="R22" s="47"/>
      <c r="S22" s="47"/>
      <c r="T22" s="47"/>
      <c r="U22" s="47"/>
      <c r="V22" s="47"/>
      <c r="W22" s="100"/>
      <c r="X22" s="100"/>
      <c r="Y22" s="100"/>
      <c r="Z22" s="47"/>
      <c r="AA22" s="47"/>
      <c r="AB22" s="47"/>
      <c r="AC22" s="31"/>
      <c r="AD22" s="31"/>
      <c r="AE22" s="31"/>
      <c r="AF22" s="32"/>
    </row>
    <row r="23" spans="1:32" s="4" customFormat="1" hidden="1" outlineLevel="1" x14ac:dyDescent="0.25">
      <c r="A23" s="284"/>
      <c r="B23" s="63"/>
      <c r="C23" s="262" t="s">
        <v>0</v>
      </c>
      <c r="D23" s="263"/>
      <c r="E23" s="263"/>
      <c r="F23" s="263"/>
      <c r="G23" s="263"/>
      <c r="H23" s="264"/>
      <c r="I23" s="49"/>
      <c r="J23" s="44">
        <f>J20*J21*J22</f>
        <v>8.3599999999999994E-3</v>
      </c>
      <c r="K23" s="44"/>
      <c r="L23" s="44">
        <f t="shared" ref="L23:Q23" si="10">L20*L21*L22</f>
        <v>2.9069999999999999E-3</v>
      </c>
      <c r="M23" s="47">
        <f t="shared" si="10"/>
        <v>0</v>
      </c>
      <c r="N23" s="44">
        <f t="shared" si="10"/>
        <v>3.287E-3</v>
      </c>
      <c r="O23" s="44">
        <f t="shared" si="10"/>
        <v>3.4199999999999996E-4</v>
      </c>
      <c r="P23" s="47">
        <f t="shared" si="10"/>
        <v>0</v>
      </c>
      <c r="Q23" s="44">
        <f t="shared" si="10"/>
        <v>1.3912499999999999E-3</v>
      </c>
      <c r="R23" s="47"/>
      <c r="S23" s="47"/>
      <c r="T23" s="47">
        <f t="shared" ref="T23" si="11">T20*T21*T22</f>
        <v>0</v>
      </c>
      <c r="U23" s="47"/>
      <c r="V23" s="47"/>
      <c r="W23" s="100">
        <f t="shared" ref="W23" si="12">W20*W21*W22</f>
        <v>0</v>
      </c>
      <c r="X23" s="100"/>
      <c r="Y23" s="100"/>
      <c r="Z23" s="47">
        <f t="shared" ref="Z23" si="13">Z20*Z21*Z22</f>
        <v>0</v>
      </c>
      <c r="AA23" s="47"/>
      <c r="AB23" s="47"/>
      <c r="AC23" s="31"/>
      <c r="AD23" s="31"/>
      <c r="AE23" s="31"/>
      <c r="AF23" s="32"/>
    </row>
    <row r="24" spans="1:32" s="4" customFormat="1" hidden="1" outlineLevel="1" x14ac:dyDescent="0.25">
      <c r="A24" s="284"/>
      <c r="B24" s="63"/>
      <c r="C24" s="262" t="s">
        <v>1</v>
      </c>
      <c r="D24" s="263"/>
      <c r="E24" s="263"/>
      <c r="F24" s="263"/>
      <c r="G24" s="263"/>
      <c r="H24" s="264"/>
      <c r="I24" s="49"/>
      <c r="J24" s="45">
        <f>J20*J21</f>
        <v>0.22</v>
      </c>
      <c r="K24" s="45"/>
      <c r="L24" s="45">
        <f>L20*L21</f>
        <v>7.6499999999999999E-2</v>
      </c>
      <c r="M24" s="47">
        <f>M20*M21</f>
        <v>0</v>
      </c>
      <c r="N24" s="45">
        <f t="shared" ref="N24:O24" si="14">N20*N21</f>
        <v>8.6500000000000007E-2</v>
      </c>
      <c r="O24" s="45">
        <f t="shared" si="14"/>
        <v>8.9999999999999993E-3</v>
      </c>
      <c r="P24" s="47">
        <f>P20*P21</f>
        <v>0</v>
      </c>
      <c r="Q24" s="47"/>
      <c r="R24" s="45">
        <f>R20*R21</f>
        <v>4.6375E-2</v>
      </c>
      <c r="S24" s="45">
        <f>S20*S21</f>
        <v>4.6375E-2</v>
      </c>
      <c r="T24" s="47"/>
      <c r="U24" s="47">
        <f>U20*U21</f>
        <v>0</v>
      </c>
      <c r="V24" s="47">
        <f>V20*V21</f>
        <v>0</v>
      </c>
      <c r="W24" s="100"/>
      <c r="X24" s="100">
        <f>X20*X21</f>
        <v>0</v>
      </c>
      <c r="Y24" s="100">
        <f>Y20*Y21</f>
        <v>0</v>
      </c>
      <c r="Z24" s="47"/>
      <c r="AA24" s="45">
        <f>AA20*AA21</f>
        <v>0.24150000000000005</v>
      </c>
      <c r="AB24" s="45">
        <f>AB20*AB21</f>
        <v>0.24150000000000005</v>
      </c>
      <c r="AC24" s="31"/>
      <c r="AD24" s="31"/>
      <c r="AE24" s="31"/>
      <c r="AF24" s="32"/>
    </row>
    <row r="25" spans="1:32" s="4" customFormat="1" hidden="1" outlineLevel="1" x14ac:dyDescent="0.25">
      <c r="A25" s="284"/>
      <c r="B25" s="63"/>
      <c r="C25" s="262" t="s">
        <v>68</v>
      </c>
      <c r="D25" s="263"/>
      <c r="E25" s="263"/>
      <c r="F25" s="263"/>
      <c r="G25" s="263"/>
      <c r="H25" s="264"/>
      <c r="I25" s="49"/>
      <c r="J25" s="47"/>
      <c r="K25" s="100"/>
      <c r="L25" s="47"/>
      <c r="M25" s="47"/>
      <c r="N25" s="47"/>
      <c r="O25" s="47"/>
      <c r="P25" s="47">
        <f>P20*2+P21*2</f>
        <v>0</v>
      </c>
      <c r="Q25" s="47"/>
      <c r="R25" s="47"/>
      <c r="S25" s="47"/>
      <c r="T25" s="47"/>
      <c r="U25" s="47"/>
      <c r="V25" s="47"/>
      <c r="W25" s="100"/>
      <c r="X25" s="100"/>
      <c r="Y25" s="100"/>
      <c r="Z25" s="47"/>
      <c r="AA25" s="47"/>
      <c r="AB25" s="47"/>
      <c r="AC25" s="31"/>
      <c r="AD25" s="31"/>
      <c r="AE25" s="31"/>
      <c r="AF25" s="32"/>
    </row>
    <row r="26" spans="1:32" s="4" customFormat="1" ht="15.75" hidden="1" outlineLevel="1" thickBot="1" x14ac:dyDescent="0.3">
      <c r="A26" s="285"/>
      <c r="B26" s="64"/>
      <c r="C26" s="265" t="s">
        <v>59</v>
      </c>
      <c r="D26" s="266"/>
      <c r="E26" s="266"/>
      <c r="F26" s="266"/>
      <c r="G26" s="266"/>
      <c r="H26" s="267"/>
      <c r="I26" s="50"/>
      <c r="J26" s="26">
        <v>2</v>
      </c>
      <c r="K26" s="26"/>
      <c r="L26" s="26">
        <v>2</v>
      </c>
      <c r="M26" s="26"/>
      <c r="N26" s="26">
        <v>2</v>
      </c>
      <c r="O26" s="26">
        <v>5</v>
      </c>
      <c r="P26" s="26"/>
      <c r="Q26" s="312">
        <v>6</v>
      </c>
      <c r="R26" s="313"/>
      <c r="S26" s="26"/>
      <c r="T26" s="26"/>
      <c r="U26" s="26"/>
      <c r="V26" s="26"/>
      <c r="W26" s="26"/>
      <c r="X26" s="26"/>
      <c r="Y26" s="26"/>
      <c r="Z26" s="26"/>
      <c r="AA26" s="26">
        <v>2</v>
      </c>
      <c r="AB26" s="26">
        <v>0</v>
      </c>
      <c r="AC26" s="33"/>
      <c r="AD26" s="33"/>
      <c r="AE26" s="33"/>
      <c r="AF26" s="34"/>
    </row>
    <row r="27" spans="1:32" s="4" customFormat="1" hidden="1" outlineLevel="1" x14ac:dyDescent="0.25">
      <c r="A27" s="308">
        <v>80</v>
      </c>
      <c r="B27" s="59"/>
      <c r="C27" s="309" t="s">
        <v>35</v>
      </c>
      <c r="D27" s="310"/>
      <c r="E27" s="310"/>
      <c r="F27" s="310"/>
      <c r="G27" s="310"/>
      <c r="H27" s="311"/>
      <c r="I27" s="48"/>
      <c r="J27" s="22">
        <v>2</v>
      </c>
      <c r="K27" s="22"/>
      <c r="L27" s="22">
        <v>0.61</v>
      </c>
      <c r="M27" s="22"/>
      <c r="N27" s="22">
        <v>1.73</v>
      </c>
      <c r="O27" s="22">
        <v>0.18</v>
      </c>
      <c r="P27" s="22"/>
      <c r="Q27" s="22">
        <v>0.26500000000000001</v>
      </c>
      <c r="R27" s="22">
        <v>0.26500000000000001</v>
      </c>
      <c r="S27" s="22">
        <v>0.26500000000000001</v>
      </c>
      <c r="T27" s="22"/>
      <c r="U27" s="22"/>
      <c r="V27" s="22"/>
      <c r="W27" s="22"/>
      <c r="X27" s="22"/>
      <c r="Y27" s="22"/>
      <c r="Z27" s="22"/>
      <c r="AA27" s="22">
        <v>1.7250000000000001</v>
      </c>
      <c r="AB27" s="22">
        <v>1.7250000000000001</v>
      </c>
      <c r="AC27" s="23"/>
      <c r="AD27" s="23"/>
      <c r="AE27" s="23"/>
      <c r="AF27" s="24"/>
    </row>
    <row r="28" spans="1:32" s="4" customFormat="1" hidden="1" outlineLevel="1" x14ac:dyDescent="0.25">
      <c r="A28" s="281"/>
      <c r="B28" s="60"/>
      <c r="C28" s="185" t="s">
        <v>36</v>
      </c>
      <c r="D28" s="186"/>
      <c r="E28" s="186"/>
      <c r="F28" s="186"/>
      <c r="G28" s="186"/>
      <c r="H28" s="187"/>
      <c r="I28" s="49"/>
      <c r="J28" s="47">
        <v>0.11</v>
      </c>
      <c r="K28" s="100"/>
      <c r="L28" s="47">
        <v>0.15</v>
      </c>
      <c r="M28" s="47"/>
      <c r="N28" s="47">
        <v>0.05</v>
      </c>
      <c r="O28" s="47">
        <v>0.05</v>
      </c>
      <c r="P28" s="47"/>
      <c r="Q28" s="47">
        <v>0.17499999999999999</v>
      </c>
      <c r="R28" s="47">
        <v>0.17499999999999999</v>
      </c>
      <c r="S28" s="47">
        <v>0.17499999999999999</v>
      </c>
      <c r="T28" s="47"/>
      <c r="U28" s="47"/>
      <c r="V28" s="47"/>
      <c r="W28" s="100"/>
      <c r="X28" s="100"/>
      <c r="Y28" s="100"/>
      <c r="Z28" s="47"/>
      <c r="AA28" s="47">
        <v>0.19</v>
      </c>
      <c r="AB28" s="47">
        <v>0.19</v>
      </c>
      <c r="AC28" s="55"/>
      <c r="AD28" s="55"/>
      <c r="AE28" s="55"/>
      <c r="AF28" s="25"/>
    </row>
    <row r="29" spans="1:32" s="4" customFormat="1" hidden="1" outlineLevel="1" x14ac:dyDescent="0.25">
      <c r="A29" s="281"/>
      <c r="B29" s="60"/>
      <c r="C29" s="185" t="s">
        <v>46</v>
      </c>
      <c r="D29" s="186"/>
      <c r="E29" s="186"/>
      <c r="F29" s="186"/>
      <c r="G29" s="186"/>
      <c r="H29" s="187"/>
      <c r="I29" s="49"/>
      <c r="J29" s="47">
        <v>3.7999999999999999E-2</v>
      </c>
      <c r="K29" s="100"/>
      <c r="L29" s="47">
        <v>3.7999999999999999E-2</v>
      </c>
      <c r="M29" s="47"/>
      <c r="N29" s="47">
        <v>3.7999999999999999E-2</v>
      </c>
      <c r="O29" s="47">
        <v>3.7999999999999999E-2</v>
      </c>
      <c r="P29" s="47"/>
      <c r="Q29" s="47">
        <v>0.03</v>
      </c>
      <c r="R29" s="47"/>
      <c r="S29" s="47"/>
      <c r="T29" s="47"/>
      <c r="U29" s="47"/>
      <c r="V29" s="47"/>
      <c r="W29" s="100"/>
      <c r="X29" s="100"/>
      <c r="Y29" s="100"/>
      <c r="Z29" s="47"/>
      <c r="AA29" s="47"/>
      <c r="AB29" s="47"/>
      <c r="AC29" s="55"/>
      <c r="AD29" s="55"/>
      <c r="AE29" s="55"/>
      <c r="AF29" s="25"/>
    </row>
    <row r="30" spans="1:32" s="4" customFormat="1" hidden="1" outlineLevel="1" x14ac:dyDescent="0.25">
      <c r="A30" s="281"/>
      <c r="B30" s="60"/>
      <c r="C30" s="185" t="s">
        <v>0</v>
      </c>
      <c r="D30" s="186"/>
      <c r="E30" s="186"/>
      <c r="F30" s="186"/>
      <c r="G30" s="186"/>
      <c r="H30" s="187"/>
      <c r="I30" s="49"/>
      <c r="J30" s="44">
        <f>J27*J28*J29</f>
        <v>8.3599999999999994E-3</v>
      </c>
      <c r="K30" s="44"/>
      <c r="L30" s="44">
        <f t="shared" ref="L30:Q30" si="15">L27*L28*L29</f>
        <v>3.4769999999999996E-3</v>
      </c>
      <c r="M30" s="47">
        <f t="shared" si="15"/>
        <v>0</v>
      </c>
      <c r="N30" s="44">
        <f t="shared" si="15"/>
        <v>3.287E-3</v>
      </c>
      <c r="O30" s="44">
        <f t="shared" si="15"/>
        <v>3.4199999999999996E-4</v>
      </c>
      <c r="P30" s="47">
        <f t="shared" si="15"/>
        <v>0</v>
      </c>
      <c r="Q30" s="44">
        <f t="shared" si="15"/>
        <v>1.3912499999999999E-3</v>
      </c>
      <c r="R30" s="47"/>
      <c r="S30" s="47"/>
      <c r="T30" s="47">
        <f t="shared" ref="T30" si="16">T27*T28*T29</f>
        <v>0</v>
      </c>
      <c r="U30" s="47"/>
      <c r="V30" s="47"/>
      <c r="W30" s="100">
        <f t="shared" ref="W30" si="17">W27*W28*W29</f>
        <v>0</v>
      </c>
      <c r="X30" s="100"/>
      <c r="Y30" s="100"/>
      <c r="Z30" s="47">
        <f t="shared" ref="Z30" si="18">Z27*Z28*Z29</f>
        <v>0</v>
      </c>
      <c r="AA30" s="47"/>
      <c r="AB30" s="47"/>
      <c r="AC30" s="55"/>
      <c r="AD30" s="55"/>
      <c r="AE30" s="55"/>
      <c r="AF30" s="25"/>
    </row>
    <row r="31" spans="1:32" s="4" customFormat="1" hidden="1" outlineLevel="1" x14ac:dyDescent="0.25">
      <c r="A31" s="281"/>
      <c r="B31" s="60"/>
      <c r="C31" s="185" t="s">
        <v>1</v>
      </c>
      <c r="D31" s="186"/>
      <c r="E31" s="186"/>
      <c r="F31" s="186"/>
      <c r="G31" s="186"/>
      <c r="H31" s="187"/>
      <c r="I31" s="49"/>
      <c r="J31" s="45">
        <f>J27*J28</f>
        <v>0.22</v>
      </c>
      <c r="K31" s="45"/>
      <c r="L31" s="45">
        <f>L27*L28</f>
        <v>9.1499999999999998E-2</v>
      </c>
      <c r="M31" s="47">
        <f>M27*M28</f>
        <v>0</v>
      </c>
      <c r="N31" s="45">
        <f t="shared" ref="N31:O31" si="19">N27*N28</f>
        <v>8.6500000000000007E-2</v>
      </c>
      <c r="O31" s="45">
        <f t="shared" si="19"/>
        <v>8.9999999999999993E-3</v>
      </c>
      <c r="P31" s="47">
        <f>P27*P28</f>
        <v>0</v>
      </c>
      <c r="Q31" s="47"/>
      <c r="R31" s="45">
        <f>R27*R28</f>
        <v>4.6375E-2</v>
      </c>
      <c r="S31" s="45">
        <f>S27*S28</f>
        <v>4.6375E-2</v>
      </c>
      <c r="T31" s="47"/>
      <c r="U31" s="47">
        <f>U27*U28</f>
        <v>0</v>
      </c>
      <c r="V31" s="47">
        <f>V27*V28</f>
        <v>0</v>
      </c>
      <c r="W31" s="100"/>
      <c r="X31" s="100">
        <f>X27*X28</f>
        <v>0</v>
      </c>
      <c r="Y31" s="100">
        <f>Y27*Y28</f>
        <v>0</v>
      </c>
      <c r="Z31" s="47"/>
      <c r="AA31" s="45">
        <f>AA27*AA28</f>
        <v>0.32775000000000004</v>
      </c>
      <c r="AB31" s="45">
        <f>AB27*AB28</f>
        <v>0.32775000000000004</v>
      </c>
      <c r="AC31" s="55"/>
      <c r="AD31" s="55"/>
      <c r="AE31" s="55"/>
      <c r="AF31" s="25"/>
    </row>
    <row r="32" spans="1:32" s="4" customFormat="1" hidden="1" outlineLevel="1" x14ac:dyDescent="0.25">
      <c r="A32" s="281"/>
      <c r="B32" s="60"/>
      <c r="C32" s="185" t="s">
        <v>68</v>
      </c>
      <c r="D32" s="186"/>
      <c r="E32" s="186"/>
      <c r="F32" s="186"/>
      <c r="G32" s="186"/>
      <c r="H32" s="187"/>
      <c r="I32" s="49"/>
      <c r="J32" s="47"/>
      <c r="K32" s="100"/>
      <c r="L32" s="47"/>
      <c r="M32" s="47"/>
      <c r="N32" s="47"/>
      <c r="O32" s="47"/>
      <c r="P32" s="47">
        <f>P27*2+P28*2</f>
        <v>0</v>
      </c>
      <c r="Q32" s="47"/>
      <c r="R32" s="47"/>
      <c r="S32" s="47"/>
      <c r="T32" s="47"/>
      <c r="U32" s="47"/>
      <c r="V32" s="47"/>
      <c r="W32" s="100"/>
      <c r="X32" s="100"/>
      <c r="Y32" s="100"/>
      <c r="Z32" s="47"/>
      <c r="AA32" s="47"/>
      <c r="AB32" s="47"/>
      <c r="AC32" s="55"/>
      <c r="AD32" s="55"/>
      <c r="AE32" s="55"/>
      <c r="AF32" s="25"/>
    </row>
    <row r="33" spans="1:33" s="4" customFormat="1" ht="15.75" hidden="1" outlineLevel="1" thickBot="1" x14ac:dyDescent="0.3">
      <c r="A33" s="282"/>
      <c r="B33" s="61"/>
      <c r="C33" s="268" t="s">
        <v>59</v>
      </c>
      <c r="D33" s="269"/>
      <c r="E33" s="269"/>
      <c r="F33" s="269"/>
      <c r="G33" s="269"/>
      <c r="H33" s="270"/>
      <c r="I33" s="50"/>
      <c r="J33" s="26">
        <v>2</v>
      </c>
      <c r="K33" s="26"/>
      <c r="L33" s="26">
        <v>2</v>
      </c>
      <c r="M33" s="26"/>
      <c r="N33" s="26">
        <v>2</v>
      </c>
      <c r="O33" s="26">
        <v>5</v>
      </c>
      <c r="P33" s="26"/>
      <c r="Q33" s="312">
        <v>6</v>
      </c>
      <c r="R33" s="313"/>
      <c r="S33" s="26"/>
      <c r="T33" s="26"/>
      <c r="U33" s="26"/>
      <c r="V33" s="26"/>
      <c r="W33" s="26"/>
      <c r="X33" s="26"/>
      <c r="Y33" s="26"/>
      <c r="Z33" s="26"/>
      <c r="AA33" s="26">
        <v>2</v>
      </c>
      <c r="AB33" s="26">
        <v>0</v>
      </c>
      <c r="AC33" s="27"/>
      <c r="AD33" s="27"/>
      <c r="AE33" s="27"/>
      <c r="AF33" s="28"/>
    </row>
    <row r="34" spans="1:33" s="4" customFormat="1" hidden="1" outlineLevel="1" x14ac:dyDescent="0.25">
      <c r="A34" s="316">
        <v>90</v>
      </c>
      <c r="B34" s="65"/>
      <c r="C34" s="271" t="s">
        <v>35</v>
      </c>
      <c r="D34" s="272"/>
      <c r="E34" s="272"/>
      <c r="F34" s="272"/>
      <c r="G34" s="272"/>
      <c r="H34" s="273"/>
      <c r="I34" s="48"/>
      <c r="J34" s="22">
        <v>2</v>
      </c>
      <c r="K34" s="22"/>
      <c r="L34" s="22">
        <v>0.71</v>
      </c>
      <c r="M34" s="22"/>
      <c r="N34" s="22">
        <v>1.73</v>
      </c>
      <c r="O34" s="22">
        <v>0.18</v>
      </c>
      <c r="P34" s="22"/>
      <c r="Q34" s="22">
        <v>0.26500000000000001</v>
      </c>
      <c r="R34" s="22">
        <v>0.26500000000000001</v>
      </c>
      <c r="S34" s="22">
        <v>0.26500000000000001</v>
      </c>
      <c r="T34" s="22"/>
      <c r="U34" s="22"/>
      <c r="V34" s="22"/>
      <c r="W34" s="22"/>
      <c r="X34" s="22"/>
      <c r="Y34" s="22"/>
      <c r="Z34" s="22"/>
      <c r="AA34" s="22">
        <v>1.7250000000000001</v>
      </c>
      <c r="AB34" s="22">
        <v>1.7250000000000001</v>
      </c>
      <c r="AC34" s="38"/>
      <c r="AD34" s="38"/>
      <c r="AE34" s="38"/>
      <c r="AF34" s="39"/>
    </row>
    <row r="35" spans="1:33" s="4" customFormat="1" hidden="1" outlineLevel="1" x14ac:dyDescent="0.25">
      <c r="A35" s="317"/>
      <c r="B35" s="66"/>
      <c r="C35" s="274" t="s">
        <v>36</v>
      </c>
      <c r="D35" s="275"/>
      <c r="E35" s="275"/>
      <c r="F35" s="275"/>
      <c r="G35" s="275"/>
      <c r="H35" s="276"/>
      <c r="I35" s="49"/>
      <c r="J35" s="47">
        <v>0.11</v>
      </c>
      <c r="K35" s="100"/>
      <c r="L35" s="47">
        <v>0.15</v>
      </c>
      <c r="M35" s="47"/>
      <c r="N35" s="47">
        <v>0.05</v>
      </c>
      <c r="O35" s="47">
        <v>0.05</v>
      </c>
      <c r="P35" s="47"/>
      <c r="Q35" s="47">
        <v>0.17499999999999999</v>
      </c>
      <c r="R35" s="47">
        <v>0.17499999999999999</v>
      </c>
      <c r="S35" s="47">
        <v>0.17499999999999999</v>
      </c>
      <c r="T35" s="47"/>
      <c r="U35" s="47"/>
      <c r="V35" s="47"/>
      <c r="W35" s="100"/>
      <c r="X35" s="100"/>
      <c r="Y35" s="100"/>
      <c r="Z35" s="47"/>
      <c r="AA35" s="47">
        <v>0.24</v>
      </c>
      <c r="AB35" s="47">
        <v>0.24</v>
      </c>
      <c r="AC35" s="35"/>
      <c r="AD35" s="35"/>
      <c r="AE35" s="35"/>
      <c r="AF35" s="40"/>
    </row>
    <row r="36" spans="1:33" s="4" customFormat="1" hidden="1" outlineLevel="1" x14ac:dyDescent="0.25">
      <c r="A36" s="317"/>
      <c r="B36" s="66"/>
      <c r="C36" s="274" t="s">
        <v>46</v>
      </c>
      <c r="D36" s="275"/>
      <c r="E36" s="275"/>
      <c r="F36" s="275"/>
      <c r="G36" s="275"/>
      <c r="H36" s="276"/>
      <c r="I36" s="49"/>
      <c r="J36" s="47">
        <v>3.7999999999999999E-2</v>
      </c>
      <c r="K36" s="100"/>
      <c r="L36" s="47">
        <v>3.7999999999999999E-2</v>
      </c>
      <c r="M36" s="47"/>
      <c r="N36" s="47">
        <v>3.7999999999999999E-2</v>
      </c>
      <c r="O36" s="47">
        <v>3.7999999999999999E-2</v>
      </c>
      <c r="P36" s="47"/>
      <c r="Q36" s="47">
        <v>0.03</v>
      </c>
      <c r="R36" s="47"/>
      <c r="S36" s="47"/>
      <c r="T36" s="47"/>
      <c r="U36" s="47"/>
      <c r="V36" s="47"/>
      <c r="W36" s="100"/>
      <c r="X36" s="100"/>
      <c r="Y36" s="100"/>
      <c r="Z36" s="47"/>
      <c r="AA36" s="47"/>
      <c r="AB36" s="47"/>
      <c r="AC36" s="35"/>
      <c r="AD36" s="35"/>
      <c r="AE36" s="35"/>
      <c r="AF36" s="40"/>
    </row>
    <row r="37" spans="1:33" s="4" customFormat="1" hidden="1" outlineLevel="1" x14ac:dyDescent="0.25">
      <c r="A37" s="317"/>
      <c r="B37" s="66"/>
      <c r="C37" s="274" t="s">
        <v>0</v>
      </c>
      <c r="D37" s="275"/>
      <c r="E37" s="275"/>
      <c r="F37" s="275"/>
      <c r="G37" s="275"/>
      <c r="H37" s="276"/>
      <c r="I37" s="49"/>
      <c r="J37" s="44">
        <f>J34*J35*J36</f>
        <v>8.3599999999999994E-3</v>
      </c>
      <c r="K37" s="44"/>
      <c r="L37" s="44">
        <f t="shared" ref="L37:Q37" si="20">L34*L35*L36</f>
        <v>4.0469999999999994E-3</v>
      </c>
      <c r="M37" s="47">
        <f t="shared" si="20"/>
        <v>0</v>
      </c>
      <c r="N37" s="44">
        <f t="shared" si="20"/>
        <v>3.287E-3</v>
      </c>
      <c r="O37" s="44">
        <f t="shared" si="20"/>
        <v>3.4199999999999996E-4</v>
      </c>
      <c r="P37" s="47">
        <f t="shared" si="20"/>
        <v>0</v>
      </c>
      <c r="Q37" s="44">
        <f t="shared" si="20"/>
        <v>1.3912499999999999E-3</v>
      </c>
      <c r="R37" s="47"/>
      <c r="S37" s="47"/>
      <c r="T37" s="47">
        <f t="shared" ref="T37" si="21">T34*T35*T36</f>
        <v>0</v>
      </c>
      <c r="U37" s="47"/>
      <c r="V37" s="47"/>
      <c r="W37" s="100">
        <f t="shared" ref="W37" si="22">W34*W35*W36</f>
        <v>0</v>
      </c>
      <c r="X37" s="100"/>
      <c r="Y37" s="100"/>
      <c r="Z37" s="47">
        <f t="shared" ref="Z37" si="23">Z34*Z35*Z36</f>
        <v>0</v>
      </c>
      <c r="AA37" s="47"/>
      <c r="AB37" s="47"/>
      <c r="AC37" s="35"/>
      <c r="AD37" s="35"/>
      <c r="AE37" s="35"/>
      <c r="AF37" s="40"/>
    </row>
    <row r="38" spans="1:33" s="4" customFormat="1" hidden="1" outlineLevel="1" x14ac:dyDescent="0.25">
      <c r="A38" s="317"/>
      <c r="B38" s="66"/>
      <c r="C38" s="274" t="s">
        <v>1</v>
      </c>
      <c r="D38" s="275"/>
      <c r="E38" s="275"/>
      <c r="F38" s="275"/>
      <c r="G38" s="275"/>
      <c r="H38" s="276"/>
      <c r="I38" s="49"/>
      <c r="J38" s="45">
        <f>J34*J35</f>
        <v>0.22</v>
      </c>
      <c r="K38" s="45"/>
      <c r="L38" s="45">
        <f>L34*L35</f>
        <v>0.1065</v>
      </c>
      <c r="M38" s="47">
        <f>M34*M35</f>
        <v>0</v>
      </c>
      <c r="N38" s="45">
        <f t="shared" ref="N38:O38" si="24">N34*N35</f>
        <v>8.6500000000000007E-2</v>
      </c>
      <c r="O38" s="45">
        <f t="shared" si="24"/>
        <v>8.9999999999999993E-3</v>
      </c>
      <c r="P38" s="47">
        <f>P34*P35</f>
        <v>0</v>
      </c>
      <c r="Q38" s="47"/>
      <c r="R38" s="45">
        <f>R34*R35</f>
        <v>4.6375E-2</v>
      </c>
      <c r="S38" s="45">
        <f>S34*S35</f>
        <v>4.6375E-2</v>
      </c>
      <c r="T38" s="47"/>
      <c r="U38" s="47">
        <f>U34*U35</f>
        <v>0</v>
      </c>
      <c r="V38" s="47">
        <f>V34*V35</f>
        <v>0</v>
      </c>
      <c r="W38" s="100"/>
      <c r="X38" s="100">
        <f>X34*X35</f>
        <v>0</v>
      </c>
      <c r="Y38" s="100">
        <f>Y34*Y35</f>
        <v>0</v>
      </c>
      <c r="Z38" s="47"/>
      <c r="AA38" s="45">
        <f>AA34*AA35</f>
        <v>0.41399999999999998</v>
      </c>
      <c r="AB38" s="45">
        <f>AB34*AB35</f>
        <v>0.41399999999999998</v>
      </c>
      <c r="AC38" s="35"/>
      <c r="AD38" s="35"/>
      <c r="AE38" s="35"/>
      <c r="AF38" s="40"/>
    </row>
    <row r="39" spans="1:33" s="4" customFormat="1" hidden="1" outlineLevel="1" x14ac:dyDescent="0.25">
      <c r="A39" s="317"/>
      <c r="B39" s="66"/>
      <c r="C39" s="274" t="s">
        <v>68</v>
      </c>
      <c r="D39" s="275"/>
      <c r="E39" s="275"/>
      <c r="F39" s="275"/>
      <c r="G39" s="275"/>
      <c r="H39" s="276"/>
      <c r="I39" s="49"/>
      <c r="J39" s="47"/>
      <c r="K39" s="100"/>
      <c r="L39" s="47"/>
      <c r="M39" s="47"/>
      <c r="N39" s="47"/>
      <c r="O39" s="47"/>
      <c r="P39" s="47">
        <f>P34*2+P35*2</f>
        <v>0</v>
      </c>
      <c r="Q39" s="47"/>
      <c r="R39" s="47"/>
      <c r="S39" s="47"/>
      <c r="T39" s="47"/>
      <c r="U39" s="47"/>
      <c r="V39" s="47"/>
      <c r="W39" s="100"/>
      <c r="X39" s="100"/>
      <c r="Y39" s="100"/>
      <c r="Z39" s="47"/>
      <c r="AA39" s="47"/>
      <c r="AB39" s="47"/>
      <c r="AC39" s="35"/>
      <c r="AD39" s="35"/>
      <c r="AE39" s="35"/>
      <c r="AF39" s="40"/>
    </row>
    <row r="40" spans="1:33" s="4" customFormat="1" ht="15.75" hidden="1" outlineLevel="1" thickBot="1" x14ac:dyDescent="0.3">
      <c r="A40" s="318"/>
      <c r="B40" s="67"/>
      <c r="C40" s="277" t="s">
        <v>59</v>
      </c>
      <c r="D40" s="278"/>
      <c r="E40" s="278"/>
      <c r="F40" s="278"/>
      <c r="G40" s="278"/>
      <c r="H40" s="279"/>
      <c r="I40" s="50"/>
      <c r="J40" s="26">
        <v>2</v>
      </c>
      <c r="K40" s="26"/>
      <c r="L40" s="26">
        <v>2</v>
      </c>
      <c r="M40" s="26"/>
      <c r="N40" s="26">
        <v>2</v>
      </c>
      <c r="O40" s="26">
        <v>5</v>
      </c>
      <c r="P40" s="26"/>
      <c r="Q40" s="312">
        <v>6</v>
      </c>
      <c r="R40" s="313"/>
      <c r="S40" s="26"/>
      <c r="T40" s="26"/>
      <c r="U40" s="26"/>
      <c r="V40" s="26"/>
      <c r="W40" s="26"/>
      <c r="X40" s="26"/>
      <c r="Y40" s="26"/>
      <c r="Z40" s="26"/>
      <c r="AA40" s="26">
        <v>2</v>
      </c>
      <c r="AB40" s="26">
        <v>0</v>
      </c>
      <c r="AC40" s="41"/>
      <c r="AD40" s="41"/>
      <c r="AE40" s="41"/>
      <c r="AF40" s="42"/>
    </row>
    <row r="41" spans="1:33" s="4" customFormat="1" ht="36.75" outlineLevel="1" thickBot="1" x14ac:dyDescent="0.3">
      <c r="C41" s="204" t="s">
        <v>86</v>
      </c>
      <c r="D41" s="199"/>
      <c r="E41" s="114" t="s">
        <v>82</v>
      </c>
      <c r="F41" s="124" t="s">
        <v>81</v>
      </c>
      <c r="G41" s="105" t="s">
        <v>85</v>
      </c>
      <c r="H41" s="115" t="s">
        <v>84</v>
      </c>
      <c r="I41" s="89"/>
      <c r="J41" s="116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36"/>
      <c r="AD41" s="36"/>
      <c r="AE41" s="36"/>
      <c r="AF41" s="37"/>
    </row>
    <row r="42" spans="1:33" s="4" customFormat="1" ht="15" customHeight="1" outlineLevel="1" x14ac:dyDescent="0.25">
      <c r="C42" s="248" t="s">
        <v>47</v>
      </c>
      <c r="D42" s="249" t="s">
        <v>83</v>
      </c>
      <c r="E42" s="118">
        <v>1.635</v>
      </c>
      <c r="F42" s="292"/>
      <c r="G42" s="119" t="s">
        <v>0</v>
      </c>
      <c r="H42" s="119" t="s">
        <v>37</v>
      </c>
      <c r="I42" s="22"/>
      <c r="J42" s="119">
        <f>J9*J12*$E$42</f>
        <v>2.7337199999999999E-2</v>
      </c>
      <c r="K42" s="119">
        <f>K9*K12*$E$45*$I$45</f>
        <v>3.7209600000000002E-2</v>
      </c>
      <c r="L42" s="119">
        <f t="shared" ref="L42:Q42" si="25">L9*L12*$E$42</f>
        <v>7.6419899999999987E-3</v>
      </c>
      <c r="M42" s="119">
        <f t="shared" si="25"/>
        <v>0</v>
      </c>
      <c r="N42" s="119">
        <f t="shared" si="25"/>
        <v>1.0748489999999999E-2</v>
      </c>
      <c r="O42" s="119">
        <f t="shared" si="25"/>
        <v>2.7958499999999995E-3</v>
      </c>
      <c r="P42" s="119">
        <f t="shared" si="25"/>
        <v>0</v>
      </c>
      <c r="Q42" s="119">
        <f t="shared" si="25"/>
        <v>1.3648162499999998E-2</v>
      </c>
      <c r="R42" s="119"/>
      <c r="S42" s="119"/>
      <c r="T42" s="119">
        <f>T9*T12*$E$42</f>
        <v>0</v>
      </c>
      <c r="U42" s="119"/>
      <c r="V42" s="119"/>
      <c r="W42" s="119">
        <f>W9*W12*$E$42</f>
        <v>0</v>
      </c>
      <c r="X42" s="119"/>
      <c r="Y42" s="119"/>
      <c r="Z42" s="119">
        <f>Z9*Z12*$E$42</f>
        <v>0</v>
      </c>
      <c r="AA42" s="119"/>
      <c r="AB42" s="119"/>
      <c r="AC42" s="107">
        <f>J42+L42+M42+N42+O42+P42+Q42+T42+Z42+W42</f>
        <v>6.21716925E-2</v>
      </c>
      <c r="AD42" s="8">
        <f>J42+L42+M42+N42+O42+P42+Q42+T42+Z42+W42</f>
        <v>6.21716925E-2</v>
      </c>
      <c r="AE42" s="8">
        <f>J42+L42+M42+N42+O42+P42+Q42+T42+Z42+W42</f>
        <v>6.21716925E-2</v>
      </c>
      <c r="AF42" s="8">
        <f>J42+L42+M42+N42+O42+P42+Q42+T42+W42+Z42</f>
        <v>6.21716925E-2</v>
      </c>
    </row>
    <row r="43" spans="1:33" s="4" customFormat="1" outlineLevel="1" x14ac:dyDescent="0.25">
      <c r="C43" s="248"/>
      <c r="D43" s="250"/>
      <c r="E43" s="9">
        <v>1.635</v>
      </c>
      <c r="F43" s="293"/>
      <c r="G43" s="1" t="s">
        <v>0</v>
      </c>
      <c r="H43" s="1" t="s">
        <v>27</v>
      </c>
      <c r="I43" s="100"/>
      <c r="J43" s="1">
        <f>J9*J12*$E$43</f>
        <v>2.7337199999999999E-2</v>
      </c>
      <c r="K43" s="1"/>
      <c r="L43" s="1">
        <f t="shared" ref="L43:P43" si="26">L9*L12*$E$43</f>
        <v>7.6419899999999987E-3</v>
      </c>
      <c r="M43" s="1">
        <f t="shared" si="26"/>
        <v>0</v>
      </c>
      <c r="N43" s="1">
        <f t="shared" si="26"/>
        <v>1.0748489999999999E-2</v>
      </c>
      <c r="O43" s="1">
        <f t="shared" si="26"/>
        <v>2.7958499999999995E-3</v>
      </c>
      <c r="P43" s="1">
        <f t="shared" si="26"/>
        <v>0</v>
      </c>
      <c r="Q43" s="1">
        <f>Q9*Q12*$E$43</f>
        <v>1.3648162499999998E-2</v>
      </c>
      <c r="R43" s="1"/>
      <c r="S43" s="1"/>
      <c r="T43" s="1">
        <f>T9*T12*$E$43</f>
        <v>0</v>
      </c>
      <c r="U43" s="1"/>
      <c r="V43" s="1"/>
      <c r="W43" s="1">
        <f>W9*W12*$E$43</f>
        <v>0</v>
      </c>
      <c r="X43" s="1"/>
      <c r="Y43" s="1"/>
      <c r="Z43" s="1">
        <f>Z9*Z12*$E$43</f>
        <v>0</v>
      </c>
      <c r="AA43" s="1"/>
      <c r="AB43" s="1"/>
      <c r="AC43" s="107">
        <f>J43+L43+M43+N43+O43+P43+Q43+T43+Z43+W43</f>
        <v>6.21716925E-2</v>
      </c>
      <c r="AD43" s="8">
        <f>J43+L43+M43+N43+O43+P43+Q43+T43+Z43+W43</f>
        <v>6.21716925E-2</v>
      </c>
      <c r="AE43" s="8">
        <f>J43+L43+M43+N43+O43+P43+Q43+T43+Z43+W43</f>
        <v>6.21716925E-2</v>
      </c>
      <c r="AF43" s="8">
        <f>J43+L43+M43+N43+O43+P43+Q43+T43+W43+Z43</f>
        <v>6.21716925E-2</v>
      </c>
    </row>
    <row r="44" spans="1:33" s="4" customFormat="1" ht="15.75" outlineLevel="1" thickBot="1" x14ac:dyDescent="0.3">
      <c r="C44" s="248"/>
      <c r="D44" s="251"/>
      <c r="E44" s="110">
        <v>1.45</v>
      </c>
      <c r="F44" s="293"/>
      <c r="G44" s="111" t="s">
        <v>0</v>
      </c>
      <c r="H44" s="111" t="s">
        <v>28</v>
      </c>
      <c r="I44" s="78"/>
      <c r="J44" s="111">
        <f>J9*J12*$E$44</f>
        <v>2.4243999999999998E-2</v>
      </c>
      <c r="K44" s="111"/>
      <c r="L44" s="111">
        <f t="shared" ref="L44:Q44" si="27">L9*L12*$E$44</f>
        <v>6.7772999999999991E-3</v>
      </c>
      <c r="M44" s="111">
        <f t="shared" si="27"/>
        <v>0</v>
      </c>
      <c r="N44" s="111">
        <f t="shared" si="27"/>
        <v>9.5323000000000005E-3</v>
      </c>
      <c r="O44" s="111">
        <f t="shared" si="27"/>
        <v>2.4794999999999995E-3</v>
      </c>
      <c r="P44" s="111">
        <f t="shared" si="27"/>
        <v>0</v>
      </c>
      <c r="Q44" s="111">
        <f t="shared" si="27"/>
        <v>1.2103874999999998E-2</v>
      </c>
      <c r="R44" s="111"/>
      <c r="S44" s="111"/>
      <c r="T44" s="111">
        <f t="shared" ref="T44" si="28">T9*T12*$E$44</f>
        <v>0</v>
      </c>
      <c r="U44" s="111"/>
      <c r="V44" s="111"/>
      <c r="W44" s="111">
        <f t="shared" ref="W44" si="29">W9*W12*$E$44</f>
        <v>0</v>
      </c>
      <c r="X44" s="111"/>
      <c r="Y44" s="111"/>
      <c r="Z44" s="111">
        <f t="shared" ref="Z44" si="30">Z9*Z12*$E$44</f>
        <v>0</v>
      </c>
      <c r="AA44" s="111"/>
      <c r="AB44" s="111"/>
      <c r="AC44" s="107">
        <f>J44+L44+M44+N44+O44+P44+Q44+T44+Z44+W44</f>
        <v>5.5136974999999998E-2</v>
      </c>
      <c r="AD44" s="8">
        <f>J44+L44+M44+N44+O44+P44+Q44+T44+Z44+W44</f>
        <v>5.5136974999999998E-2</v>
      </c>
      <c r="AE44" s="8">
        <f>J44+L44+M44+N44+O44+P44+Q44+T44+Z44+W44</f>
        <v>5.5136974999999998E-2</v>
      </c>
      <c r="AF44" s="8">
        <f>J44+L44+M44+N44+O44+P44+Q44+T44+W44+Z44</f>
        <v>5.5136974999999998E-2</v>
      </c>
    </row>
    <row r="45" spans="1:33" s="4" customFormat="1" outlineLevel="1" x14ac:dyDescent="0.25">
      <c r="C45" s="248"/>
      <c r="D45" s="252" t="s">
        <v>62</v>
      </c>
      <c r="E45" s="139">
        <v>1.36</v>
      </c>
      <c r="F45" s="294"/>
      <c r="G45" s="69" t="s">
        <v>1</v>
      </c>
      <c r="H45" s="103" t="s">
        <v>29</v>
      </c>
      <c r="I45" s="22">
        <v>2</v>
      </c>
      <c r="J45" s="103">
        <f>J10*J12*$E$45*$I$45</f>
        <v>1.1968000000000001</v>
      </c>
      <c r="K45" s="103"/>
      <c r="L45" s="103">
        <f>L10*L12*$E$45*$I$45</f>
        <v>0.33455999999999997</v>
      </c>
      <c r="M45" s="103">
        <f>M10*M12*$E$45*$I$45</f>
        <v>0</v>
      </c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7">
        <f>J45+L45+M45</f>
        <v>1.5313600000000001</v>
      </c>
      <c r="AD45" s="8">
        <f>J45+L45+M45</f>
        <v>1.5313600000000001</v>
      </c>
      <c r="AE45" s="8">
        <f>J45+L45+M45</f>
        <v>1.5313600000000001</v>
      </c>
      <c r="AF45" s="8">
        <f>J45+L45+M45</f>
        <v>1.5313600000000001</v>
      </c>
      <c r="AG45" s="46"/>
    </row>
    <row r="46" spans="1:33" s="4" customFormat="1" outlineLevel="1" x14ac:dyDescent="0.25">
      <c r="C46" s="248"/>
      <c r="D46" s="253"/>
      <c r="E46" s="140">
        <v>1.4</v>
      </c>
      <c r="F46" s="294"/>
      <c r="G46" s="71" t="s">
        <v>1</v>
      </c>
      <c r="H46" s="85" t="s">
        <v>30</v>
      </c>
      <c r="I46" s="100">
        <v>2</v>
      </c>
      <c r="J46" s="85"/>
      <c r="K46" s="85"/>
      <c r="L46" s="85"/>
      <c r="M46" s="85"/>
      <c r="N46" s="85"/>
      <c r="O46" s="85"/>
      <c r="P46" s="85"/>
      <c r="Q46" s="85"/>
      <c r="R46" s="85">
        <f>R10*R12*$E$46*$I$46</f>
        <v>0.7790999999999999</v>
      </c>
      <c r="S46" s="85"/>
      <c r="T46" s="85"/>
      <c r="U46" s="85">
        <f>U10*U12*$E$46*$I$46</f>
        <v>0</v>
      </c>
      <c r="V46" s="85"/>
      <c r="W46" s="85"/>
      <c r="X46" s="85">
        <f>X10*X12*$E$46*$I$46</f>
        <v>0</v>
      </c>
      <c r="Y46" s="85"/>
      <c r="Z46" s="85"/>
      <c r="AA46" s="85">
        <f>AA10*AA12*$E$46*$I$46</f>
        <v>0</v>
      </c>
      <c r="AB46" s="85"/>
      <c r="AC46" s="107">
        <f>R46+U46+X46+AA46</f>
        <v>0.7790999999999999</v>
      </c>
      <c r="AD46" s="107">
        <f>R46+U46+X46+AA46</f>
        <v>0.7790999999999999</v>
      </c>
      <c r="AE46" s="8">
        <f>R46+U46+X46+AA46</f>
        <v>0.7790999999999999</v>
      </c>
      <c r="AF46" s="8">
        <f>R46+U46+X46+AA46</f>
        <v>0.7790999999999999</v>
      </c>
    </row>
    <row r="47" spans="1:33" s="4" customFormat="1" outlineLevel="1" x14ac:dyDescent="0.25">
      <c r="C47" s="248"/>
      <c r="D47" s="253"/>
      <c r="E47" s="140">
        <v>1.4</v>
      </c>
      <c r="F47" s="294"/>
      <c r="G47" s="71" t="s">
        <v>1</v>
      </c>
      <c r="H47" s="85" t="s">
        <v>31</v>
      </c>
      <c r="I47" s="100">
        <v>2</v>
      </c>
      <c r="J47" s="85"/>
      <c r="K47" s="85"/>
      <c r="L47" s="85"/>
      <c r="M47" s="85"/>
      <c r="N47" s="85"/>
      <c r="O47" s="85"/>
      <c r="P47" s="85"/>
      <c r="Q47" s="85"/>
      <c r="R47" s="85">
        <f>R10*R12*$E$47*$I$47</f>
        <v>0.7790999999999999</v>
      </c>
      <c r="S47" s="85"/>
      <c r="T47" s="85"/>
      <c r="U47" s="85">
        <f>U10*U12*$E$47*$I$47</f>
        <v>0</v>
      </c>
      <c r="V47" s="85"/>
      <c r="W47" s="85"/>
      <c r="X47" s="85">
        <f>X10*X12*$E$47*$I$47</f>
        <v>0</v>
      </c>
      <c r="Y47" s="85"/>
      <c r="Z47" s="85"/>
      <c r="AA47" s="85">
        <f>AA10*AA12*$E$47*$I$47</f>
        <v>0</v>
      </c>
      <c r="AB47" s="85"/>
      <c r="AC47" s="107">
        <f>R47+U47+X47+AA47</f>
        <v>0.7790999999999999</v>
      </c>
      <c r="AD47" s="107">
        <f>R47+U47+X47+AA47</f>
        <v>0.7790999999999999</v>
      </c>
      <c r="AE47" s="8">
        <f>R47+U47+X47+AA47</f>
        <v>0.7790999999999999</v>
      </c>
      <c r="AF47" s="8">
        <f>R47+U47+X47+AA47</f>
        <v>0.7790999999999999</v>
      </c>
      <c r="AG47" s="46"/>
    </row>
    <row r="48" spans="1:33" s="4" customFormat="1" outlineLevel="1" x14ac:dyDescent="0.25">
      <c r="C48" s="248"/>
      <c r="D48" s="253"/>
      <c r="E48" s="140">
        <v>1.36</v>
      </c>
      <c r="F48" s="294"/>
      <c r="G48" s="71" t="s">
        <v>1</v>
      </c>
      <c r="H48" s="85" t="s">
        <v>32</v>
      </c>
      <c r="I48" s="100">
        <v>2</v>
      </c>
      <c r="J48" s="85"/>
      <c r="K48" s="85"/>
      <c r="L48" s="85"/>
      <c r="M48" s="85"/>
      <c r="N48" s="85"/>
      <c r="O48" s="85"/>
      <c r="P48" s="85"/>
      <c r="Q48" s="85"/>
      <c r="R48" s="85">
        <f>R10*R12*$E$48*$I$48</f>
        <v>0.75684000000000007</v>
      </c>
      <c r="S48" s="85"/>
      <c r="T48" s="85"/>
      <c r="U48" s="85">
        <f>U10*U12*$E$48*$I$48</f>
        <v>0</v>
      </c>
      <c r="V48" s="85"/>
      <c r="W48" s="85"/>
      <c r="X48" s="85">
        <f>X10*X12*$E$48*$I$48</f>
        <v>0</v>
      </c>
      <c r="Y48" s="85"/>
      <c r="Z48" s="85"/>
      <c r="AA48" s="85">
        <f>AA10*AA12*$E$48*$I$48</f>
        <v>0</v>
      </c>
      <c r="AB48" s="85"/>
      <c r="AC48" s="107">
        <f>R48+U48+X48+AA48</f>
        <v>0.75684000000000007</v>
      </c>
      <c r="AD48" s="107">
        <f>R48+U48+X48+AA48</f>
        <v>0.75684000000000007</v>
      </c>
      <c r="AE48" s="8">
        <f>R48+U48+X48+AA48</f>
        <v>0.75684000000000007</v>
      </c>
      <c r="AF48" s="8">
        <f>R48+U48+X48+AA48</f>
        <v>0.75684000000000007</v>
      </c>
    </row>
    <row r="49" spans="3:32" s="4" customFormat="1" ht="15.75" outlineLevel="1" thickBot="1" x14ac:dyDescent="0.3">
      <c r="C49" s="248"/>
      <c r="D49" s="253"/>
      <c r="E49" s="141">
        <v>1.4</v>
      </c>
      <c r="F49" s="294"/>
      <c r="G49" s="72" t="s">
        <v>1</v>
      </c>
      <c r="H49" s="104" t="s">
        <v>33</v>
      </c>
      <c r="I49" s="26">
        <v>2</v>
      </c>
      <c r="J49" s="104"/>
      <c r="K49" s="104"/>
      <c r="L49" s="104"/>
      <c r="M49" s="104"/>
      <c r="N49" s="104"/>
      <c r="O49" s="104"/>
      <c r="P49" s="104"/>
      <c r="Q49" s="104"/>
      <c r="R49" s="104">
        <f>R10*R12*$E$49*$I$49</f>
        <v>0.7790999999999999</v>
      </c>
      <c r="S49" s="104"/>
      <c r="T49" s="104"/>
      <c r="U49" s="104">
        <f>U10*U12*$E$49*$I$49</f>
        <v>0</v>
      </c>
      <c r="V49" s="104"/>
      <c r="W49" s="104"/>
      <c r="X49" s="104">
        <f>X10*X12*$E$49*$I$49</f>
        <v>0</v>
      </c>
      <c r="Y49" s="104"/>
      <c r="Z49" s="104"/>
      <c r="AA49" s="104">
        <f>AA10*AA12*$E$49*$I$49</f>
        <v>0</v>
      </c>
      <c r="AB49" s="104"/>
      <c r="AC49" s="107">
        <f>R49+U49+X49+AA49</f>
        <v>0.7790999999999999</v>
      </c>
      <c r="AD49" s="107">
        <f>R49+U49+X49+AA49</f>
        <v>0.7790999999999999</v>
      </c>
      <c r="AE49" s="8">
        <f>R49+U49+X49+AA49</f>
        <v>0.7790999999999999</v>
      </c>
      <c r="AF49" s="8">
        <f>R49+U49+X49+AA49</f>
        <v>0.7790999999999999</v>
      </c>
    </row>
    <row r="50" spans="3:32" s="4" customFormat="1" outlineLevel="1" x14ac:dyDescent="0.25">
      <c r="C50" s="248"/>
      <c r="D50" s="142" t="s">
        <v>101</v>
      </c>
      <c r="E50" s="139">
        <v>1.5</v>
      </c>
      <c r="F50" s="295"/>
      <c r="G50" s="108" t="s">
        <v>1</v>
      </c>
      <c r="H50" s="108" t="s">
        <v>7</v>
      </c>
      <c r="I50" s="82">
        <v>2</v>
      </c>
      <c r="J50" s="108"/>
      <c r="K50" s="108"/>
      <c r="L50" s="108"/>
      <c r="M50" s="108"/>
      <c r="N50" s="108"/>
      <c r="O50" s="108"/>
      <c r="P50" s="108">
        <f>P11*0.07*E50</f>
        <v>0</v>
      </c>
      <c r="Q50" s="108"/>
      <c r="R50" s="108">
        <f>R10*R12*$E$50*$I$50</f>
        <v>0.83474999999999999</v>
      </c>
      <c r="S50" s="108"/>
      <c r="T50" s="108"/>
      <c r="U50" s="108">
        <f>U10*U12*$E$50*$I$50</f>
        <v>0</v>
      </c>
      <c r="V50" s="108"/>
      <c r="W50" s="108"/>
      <c r="X50" s="108">
        <f>X10*X12*$E$50*$I$50</f>
        <v>0</v>
      </c>
      <c r="Y50" s="108"/>
      <c r="Z50" s="108"/>
      <c r="AA50" s="108">
        <f>AA10*AA12*$E$50*$I$50</f>
        <v>0</v>
      </c>
      <c r="AB50" s="108"/>
      <c r="AC50" s="107">
        <f>P50+R50+U50+X50+AA50</f>
        <v>0.83474999999999999</v>
      </c>
      <c r="AD50" s="8">
        <f>P50+R50+U50+X50+AA50</f>
        <v>0.83474999999999999</v>
      </c>
      <c r="AE50" s="8">
        <f>P50+R50+U50+X50+AA50</f>
        <v>0.83474999999999999</v>
      </c>
      <c r="AF50" s="8">
        <f>P50+R50+U50+X50+AA50</f>
        <v>0.83474999999999999</v>
      </c>
    </row>
    <row r="51" spans="3:32" s="4" customFormat="1" ht="15.75" outlineLevel="1" thickBot="1" x14ac:dyDescent="0.3">
      <c r="C51" s="248"/>
      <c r="D51" s="143" t="s">
        <v>102</v>
      </c>
      <c r="E51" s="141">
        <v>1.5</v>
      </c>
      <c r="F51" s="295"/>
      <c r="G51" s="113" t="s">
        <v>1</v>
      </c>
      <c r="H51" s="113" t="s">
        <v>8</v>
      </c>
      <c r="I51" s="26">
        <v>2</v>
      </c>
      <c r="J51" s="113"/>
      <c r="K51" s="113"/>
      <c r="L51" s="113"/>
      <c r="M51" s="113"/>
      <c r="N51" s="113"/>
      <c r="O51" s="113"/>
      <c r="P51" s="113">
        <f>P11*0.07*E51</f>
        <v>0</v>
      </c>
      <c r="Q51" s="113"/>
      <c r="R51" s="113">
        <f>R10*R12*$E$51*$I$51</f>
        <v>0.83474999999999999</v>
      </c>
      <c r="S51" s="113"/>
      <c r="T51" s="113"/>
      <c r="U51" s="113">
        <f>U10*U12*$E$51*$I$51</f>
        <v>0</v>
      </c>
      <c r="V51" s="113"/>
      <c r="W51" s="113"/>
      <c r="X51" s="113">
        <f>X10*X12*$E$51*$I$51</f>
        <v>0</v>
      </c>
      <c r="Y51" s="113"/>
      <c r="Z51" s="113"/>
      <c r="AA51" s="113">
        <f>AA10*AA12*$E$51*$I$51</f>
        <v>0</v>
      </c>
      <c r="AB51" s="113"/>
      <c r="AC51" s="107">
        <f>P51+R51+U51+X51+AA51</f>
        <v>0.83474999999999999</v>
      </c>
      <c r="AD51" s="8">
        <f>P51+R51+U51+X51+AA51</f>
        <v>0.83474999999999999</v>
      </c>
      <c r="AE51" s="8">
        <f>P51+R51+U51+X51+AA51</f>
        <v>0.83474999999999999</v>
      </c>
      <c r="AF51" s="8">
        <f>P51+R51+U51+X51+AA51</f>
        <v>0.83474999999999999</v>
      </c>
    </row>
    <row r="52" spans="3:32" s="4" customFormat="1" outlineLevel="1" x14ac:dyDescent="0.25">
      <c r="C52" s="248"/>
      <c r="D52" s="252" t="s">
        <v>38</v>
      </c>
      <c r="E52" s="139">
        <v>1.2</v>
      </c>
      <c r="F52" s="295"/>
      <c r="G52" s="103" t="s">
        <v>1</v>
      </c>
      <c r="H52" s="103" t="s">
        <v>39</v>
      </c>
      <c r="I52" s="22">
        <v>2</v>
      </c>
      <c r="J52" s="103"/>
      <c r="K52" s="103"/>
      <c r="L52" s="103"/>
      <c r="M52" s="103"/>
      <c r="N52" s="103"/>
      <c r="O52" s="103"/>
      <c r="P52" s="103"/>
      <c r="Q52" s="103"/>
      <c r="R52" s="103">
        <f>R10*R12*$E$52*$I$52</f>
        <v>0.66779999999999995</v>
      </c>
      <c r="S52" s="103"/>
      <c r="T52" s="103"/>
      <c r="U52" s="103">
        <f>U10*U12*$E$52*$I$52</f>
        <v>0</v>
      </c>
      <c r="V52" s="103"/>
      <c r="W52" s="103"/>
      <c r="X52" s="103">
        <f>X10*X12*$E$52*$I$52</f>
        <v>0</v>
      </c>
      <c r="Y52" s="103"/>
      <c r="Z52" s="103"/>
      <c r="AA52" s="103">
        <f>AA10*AA12*$E$52*$I$52</f>
        <v>0</v>
      </c>
      <c r="AB52" s="103"/>
      <c r="AC52" s="107">
        <f>R52+U52+X52+AA52</f>
        <v>0.66779999999999995</v>
      </c>
      <c r="AD52" s="8">
        <f>R52+U52+X52+AA52</f>
        <v>0.66779999999999995</v>
      </c>
      <c r="AE52" s="8">
        <f>R52+U52+X52+AA52</f>
        <v>0.66779999999999995</v>
      </c>
      <c r="AF52" s="8">
        <f>R52+U52+X52+AA52</f>
        <v>0.66779999999999995</v>
      </c>
    </row>
    <row r="53" spans="3:32" s="4" customFormat="1" ht="15.75" outlineLevel="1" thickBot="1" x14ac:dyDescent="0.3">
      <c r="C53" s="248"/>
      <c r="D53" s="254"/>
      <c r="E53" s="141">
        <v>1.2</v>
      </c>
      <c r="F53" s="295"/>
      <c r="G53" s="56" t="s">
        <v>1</v>
      </c>
      <c r="H53" s="56" t="s">
        <v>40</v>
      </c>
      <c r="I53" s="78">
        <v>2</v>
      </c>
      <c r="J53" s="56"/>
      <c r="K53" s="56"/>
      <c r="L53" s="56"/>
      <c r="M53" s="56"/>
      <c r="N53" s="56"/>
      <c r="O53" s="56"/>
      <c r="P53" s="56"/>
      <c r="Q53" s="56"/>
      <c r="R53" s="56">
        <f>R10*R12*$E$53*$I$53</f>
        <v>0.66779999999999995</v>
      </c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107">
        <f>R53</f>
        <v>0.66779999999999995</v>
      </c>
      <c r="AD53" s="8">
        <f>R53</f>
        <v>0.66779999999999995</v>
      </c>
      <c r="AE53" s="8">
        <f>R53</f>
        <v>0.66779999999999995</v>
      </c>
      <c r="AF53" s="8">
        <f>R53</f>
        <v>0.66779999999999995</v>
      </c>
    </row>
    <row r="54" spans="3:32" s="4" customFormat="1" outlineLevel="1" x14ac:dyDescent="0.25">
      <c r="C54" s="248"/>
      <c r="D54" s="260" t="s">
        <v>3</v>
      </c>
      <c r="E54" s="145">
        <v>1.1599999999999999</v>
      </c>
      <c r="F54" s="294"/>
      <c r="G54" s="149" t="s">
        <v>1</v>
      </c>
      <c r="H54" s="149" t="s">
        <v>4</v>
      </c>
      <c r="I54" s="91">
        <v>2</v>
      </c>
      <c r="J54" s="69"/>
      <c r="K54" s="103">
        <f>J10*K12*E54*I54</f>
        <v>1.0207999999999999</v>
      </c>
      <c r="L54" s="103">
        <f>L10*L12*$E$54*$I$54</f>
        <v>0.28535999999999995</v>
      </c>
      <c r="M54" s="103">
        <f>M10*M12*$E$54*$I$54</f>
        <v>0</v>
      </c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7">
        <f>K54+L54+M54</f>
        <v>1.3061599999999998</v>
      </c>
      <c r="AD54" s="8">
        <f>K54+L54+M54</f>
        <v>1.3061599999999998</v>
      </c>
      <c r="AE54" s="8">
        <f>K54+L54+M54</f>
        <v>1.3061599999999998</v>
      </c>
      <c r="AF54" s="8">
        <f>K54+L54+M54</f>
        <v>1.3061599999999998</v>
      </c>
    </row>
    <row r="55" spans="3:32" s="4" customFormat="1" outlineLevel="1" x14ac:dyDescent="0.25">
      <c r="C55" s="248"/>
      <c r="D55" s="261"/>
      <c r="E55" s="146">
        <v>1.1599999999999999</v>
      </c>
      <c r="F55" s="294"/>
      <c r="G55" s="150" t="s">
        <v>1</v>
      </c>
      <c r="H55" s="150" t="s">
        <v>107</v>
      </c>
      <c r="I55" s="92"/>
      <c r="J55" s="71"/>
      <c r="K55" s="85"/>
      <c r="L55" s="85"/>
      <c r="M55" s="85"/>
      <c r="N55" s="85"/>
      <c r="O55" s="85"/>
      <c r="P55" s="85"/>
      <c r="Q55" s="85"/>
      <c r="R55" s="85">
        <f>R10*R12*$E$55</f>
        <v>0.32277</v>
      </c>
      <c r="S55" s="85"/>
      <c r="T55" s="85"/>
      <c r="U55" s="85">
        <f>U10*U12*$E$55</f>
        <v>0</v>
      </c>
      <c r="V55" s="85"/>
      <c r="W55" s="85"/>
      <c r="X55" s="85">
        <f>X10*X12*$E$55</f>
        <v>0</v>
      </c>
      <c r="Y55" s="85"/>
      <c r="Z55" s="85"/>
      <c r="AA55" s="85">
        <f>AA10*AA12*$E$55</f>
        <v>0</v>
      </c>
      <c r="AB55" s="85"/>
      <c r="AC55" s="107">
        <f>R55+U55+X55+AA55</f>
        <v>0.32277</v>
      </c>
      <c r="AD55" s="8">
        <f>R55+U55+X55+AA55</f>
        <v>0.32277</v>
      </c>
      <c r="AE55" s="8">
        <f>R55+U55+X55+AA55</f>
        <v>0.32277</v>
      </c>
      <c r="AF55" s="8">
        <f>R55+U55+X55+AA55</f>
        <v>0.32277</v>
      </c>
    </row>
    <row r="56" spans="3:32" s="4" customFormat="1" outlineLevel="1" x14ac:dyDescent="0.25">
      <c r="C56" s="248"/>
      <c r="D56" s="261"/>
      <c r="E56" s="146">
        <v>1.1599999999999999</v>
      </c>
      <c r="F56" s="294"/>
      <c r="G56" s="150" t="s">
        <v>1</v>
      </c>
      <c r="H56" s="150" t="s">
        <v>5</v>
      </c>
      <c r="I56" s="92"/>
      <c r="J56" s="71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107"/>
      <c r="AD56" s="8"/>
      <c r="AE56" s="8"/>
      <c r="AF56" s="8"/>
    </row>
    <row r="57" spans="3:32" s="4" customFormat="1" ht="15.75" outlineLevel="1" thickBot="1" x14ac:dyDescent="0.3">
      <c r="C57" s="248"/>
      <c r="D57" s="261"/>
      <c r="E57" s="147">
        <v>1.1599999999999999</v>
      </c>
      <c r="F57" s="296"/>
      <c r="G57" s="151" t="s">
        <v>1</v>
      </c>
      <c r="H57" s="151" t="s">
        <v>6</v>
      </c>
      <c r="I57" s="93"/>
      <c r="J57" s="72"/>
      <c r="K57" s="104">
        <f>0.05*2*E57</f>
        <v>0.11599999999999999</v>
      </c>
      <c r="L57" s="104"/>
      <c r="M57" s="104"/>
      <c r="N57" s="104"/>
      <c r="O57" s="104"/>
      <c r="P57" s="104"/>
      <c r="Q57" s="104"/>
      <c r="R57" s="104">
        <f>R10*R12*$E$57</f>
        <v>0.32277</v>
      </c>
      <c r="S57" s="104"/>
      <c r="T57" s="104"/>
      <c r="U57" s="104">
        <f>U10*U12*$E$57</f>
        <v>0</v>
      </c>
      <c r="V57" s="104"/>
      <c r="W57" s="104"/>
      <c r="X57" s="104">
        <f>X10*X12*$E$57</f>
        <v>0</v>
      </c>
      <c r="Y57" s="104"/>
      <c r="Z57" s="104"/>
      <c r="AA57" s="104">
        <f>AA10*AA12*$E$57</f>
        <v>0</v>
      </c>
      <c r="AB57" s="104"/>
      <c r="AC57" s="107">
        <f>K57+R57+U57+X57+AA57</f>
        <v>0.43876999999999999</v>
      </c>
      <c r="AD57" s="8">
        <f>K57+R57+U57+X57+AA57</f>
        <v>0.43876999999999999</v>
      </c>
      <c r="AE57" s="8">
        <f>K57+R57+U57+X57+AA57</f>
        <v>0.43876999999999999</v>
      </c>
      <c r="AF57" s="8">
        <f>K57+R57+U57+X57+AA57</f>
        <v>0.43876999999999999</v>
      </c>
    </row>
    <row r="58" spans="3:32" s="4" customFormat="1" ht="15" customHeight="1" outlineLevel="1" thickBot="1" x14ac:dyDescent="0.3">
      <c r="C58" s="240" t="s">
        <v>26</v>
      </c>
      <c r="D58" s="241"/>
      <c r="E58" s="144">
        <v>1.08</v>
      </c>
      <c r="F58" s="120"/>
      <c r="G58" s="148" t="s">
        <v>1</v>
      </c>
      <c r="H58" s="148" t="s">
        <v>26</v>
      </c>
      <c r="I58" s="80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07"/>
      <c r="AD58" s="8"/>
      <c r="AE58" s="8"/>
      <c r="AF58" s="8"/>
    </row>
    <row r="59" spans="3:32" s="4" customFormat="1" ht="15.75" outlineLevel="1" thickBot="1" x14ac:dyDescent="0.3">
      <c r="C59" s="205" t="s">
        <v>65</v>
      </c>
      <c r="D59" s="206"/>
      <c r="E59" s="122"/>
      <c r="F59" s="120"/>
      <c r="G59" s="121" t="s">
        <v>2</v>
      </c>
      <c r="H59" s="121" t="s">
        <v>65</v>
      </c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3">
        <f>S12</f>
        <v>0</v>
      </c>
      <c r="T59" s="121"/>
      <c r="U59" s="121"/>
      <c r="V59" s="123">
        <f>V12</f>
        <v>0</v>
      </c>
      <c r="W59" s="121"/>
      <c r="X59" s="121"/>
      <c r="Y59" s="123">
        <f>Y12</f>
        <v>0</v>
      </c>
      <c r="Z59" s="121"/>
      <c r="AA59" s="121"/>
      <c r="AB59" s="123">
        <f>AB12</f>
        <v>0</v>
      </c>
      <c r="AC59" s="107">
        <f>S59+V59+Y59+AB59</f>
        <v>0</v>
      </c>
      <c r="AD59" s="8">
        <f>S59+V59+Y59+AB59</f>
        <v>0</v>
      </c>
      <c r="AE59" s="8">
        <f>S59+V59+Y59+AB59</f>
        <v>0</v>
      </c>
      <c r="AF59" s="8">
        <f>S59+V59+Y59+AB59</f>
        <v>0</v>
      </c>
    </row>
    <row r="60" spans="3:32" s="4" customFormat="1" outlineLevel="1" x14ac:dyDescent="0.25">
      <c r="C60" s="255" t="s">
        <v>24</v>
      </c>
      <c r="D60" s="256"/>
      <c r="E60" s="69">
        <v>3</v>
      </c>
      <c r="F60" s="301">
        <v>0.22</v>
      </c>
      <c r="G60" s="298" t="s">
        <v>14</v>
      </c>
      <c r="H60" s="298" t="s">
        <v>23</v>
      </c>
      <c r="I60" s="22"/>
      <c r="J60" s="125">
        <f>J10*J12*$E$60*$F$60</f>
        <v>0.29039999999999999</v>
      </c>
      <c r="K60" s="125">
        <f>K10*K12*$E$60*$F$60</f>
        <v>0.23760000000000001</v>
      </c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07">
        <f>SUM(J60:AB62)</f>
        <v>0.80313750000000006</v>
      </c>
      <c r="AD60" s="8">
        <f>SUM(J60:AB62)</f>
        <v>0.80313750000000006</v>
      </c>
      <c r="AE60" s="8">
        <f>SUM(J60:AB62)</f>
        <v>0.80313750000000006</v>
      </c>
      <c r="AF60" s="8">
        <f>SUM(J60:AB62)</f>
        <v>0.80313750000000006</v>
      </c>
    </row>
    <row r="61" spans="3:32" s="4" customFormat="1" outlineLevel="1" x14ac:dyDescent="0.25">
      <c r="C61" s="257"/>
      <c r="D61" s="258"/>
      <c r="E61" s="71">
        <v>2.25</v>
      </c>
      <c r="F61" s="302"/>
      <c r="G61" s="299"/>
      <c r="H61" s="299"/>
      <c r="I61" s="100"/>
      <c r="J61" s="14"/>
      <c r="K61" s="14"/>
      <c r="L61" s="14">
        <f>L10*L12*$E$61*$F$60</f>
        <v>6.0884999999999988E-2</v>
      </c>
      <c r="M61" s="14">
        <f>M10*M12*$E$61*$F$60</f>
        <v>0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07"/>
      <c r="AD61" s="8"/>
      <c r="AE61" s="8"/>
      <c r="AF61" s="8"/>
    </row>
    <row r="62" spans="3:32" s="4" customFormat="1" ht="15.75" outlineLevel="1" thickBot="1" x14ac:dyDescent="0.3">
      <c r="C62" s="257"/>
      <c r="D62" s="258"/>
      <c r="E62" s="72">
        <v>1.5</v>
      </c>
      <c r="F62" s="303"/>
      <c r="G62" s="300"/>
      <c r="H62" s="300"/>
      <c r="I62" s="26">
        <v>2</v>
      </c>
      <c r="J62" s="126"/>
      <c r="K62" s="126"/>
      <c r="L62" s="126"/>
      <c r="M62" s="126"/>
      <c r="N62" s="126"/>
      <c r="O62" s="126"/>
      <c r="P62" s="126"/>
      <c r="Q62" s="126">
        <f>R10*R12*$E$62*$F$60</f>
        <v>9.1822500000000001E-2</v>
      </c>
      <c r="R62" s="126">
        <f>R10*R12*$F$60*$I$62</f>
        <v>0.12243</v>
      </c>
      <c r="S62" s="126"/>
      <c r="T62" s="126">
        <f>U10*U12*$E$62*$F$60</f>
        <v>0</v>
      </c>
      <c r="U62" s="126">
        <f>U10*U12*$F$60*$I$62</f>
        <v>0</v>
      </c>
      <c r="V62" s="126"/>
      <c r="W62" s="126">
        <f>X10*X12*$E$62*$F$60</f>
        <v>0</v>
      </c>
      <c r="X62" s="126">
        <f>X10*X12*$F$60*$I$62</f>
        <v>0</v>
      </c>
      <c r="Y62" s="126"/>
      <c r="Z62" s="126">
        <f>AA10*AA12*$E$62*$F$60</f>
        <v>0</v>
      </c>
      <c r="AA62" s="126">
        <f>AA10*AA12*$F$60*$I$62</f>
        <v>0</v>
      </c>
      <c r="AB62" s="126"/>
      <c r="AC62" s="107"/>
      <c r="AD62" s="8"/>
      <c r="AE62" s="8"/>
      <c r="AF62" s="8"/>
    </row>
    <row r="63" spans="3:32" s="4" customFormat="1" ht="15.75" outlineLevel="1" thickBot="1" x14ac:dyDescent="0.3">
      <c r="C63" s="257"/>
      <c r="D63" s="259"/>
      <c r="E63" s="106"/>
      <c r="F63" s="127">
        <v>0.1</v>
      </c>
      <c r="G63" s="152" t="s">
        <v>14</v>
      </c>
      <c r="H63" s="152" t="s">
        <v>57</v>
      </c>
      <c r="I63" s="79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07"/>
      <c r="AD63" s="8"/>
      <c r="AE63" s="8"/>
      <c r="AF63" s="8"/>
    </row>
    <row r="64" spans="3:32" s="4" customFormat="1" outlineLevel="1" x14ac:dyDescent="0.25">
      <c r="C64" s="242" t="s">
        <v>74</v>
      </c>
      <c r="D64" s="243"/>
      <c r="E64" s="103"/>
      <c r="F64" s="70"/>
      <c r="G64" s="154" t="s">
        <v>14</v>
      </c>
      <c r="H64" s="154" t="s">
        <v>90</v>
      </c>
      <c r="I64" s="22">
        <v>2</v>
      </c>
      <c r="J64" s="22">
        <f t="shared" ref="J64:P77" si="31">J10*J12*$F$64*$I$64</f>
        <v>0</v>
      </c>
      <c r="K64" s="22">
        <f t="shared" si="31"/>
        <v>0</v>
      </c>
      <c r="L64" s="22">
        <f t="shared" si="31"/>
        <v>0</v>
      </c>
      <c r="M64" s="22">
        <f t="shared" si="31"/>
        <v>0</v>
      </c>
      <c r="N64" s="22">
        <f t="shared" si="31"/>
        <v>0</v>
      </c>
      <c r="O64" s="22">
        <f t="shared" si="31"/>
        <v>0</v>
      </c>
      <c r="P64" s="22">
        <f t="shared" si="31"/>
        <v>0</v>
      </c>
      <c r="Q64" s="22"/>
      <c r="R64" s="22">
        <f t="shared" ref="R64:R77" si="32">R10*R12*$F$64*$I$64</f>
        <v>0</v>
      </c>
      <c r="S64" s="22"/>
      <c r="T64" s="22"/>
      <c r="U64" s="22">
        <f t="shared" ref="U64:U77" si="33">U10*U12*$F$64*$I$64</f>
        <v>0</v>
      </c>
      <c r="V64" s="22"/>
      <c r="W64" s="22"/>
      <c r="X64" s="22">
        <f t="shared" ref="X64:X77" si="34">X10*X12*$F$64*$I$64</f>
        <v>0</v>
      </c>
      <c r="Y64" s="22"/>
      <c r="Z64" s="22"/>
      <c r="AA64" s="22">
        <f t="shared" ref="AA64:AA77" si="35">AA10*AA12*$F$64*$I$64</f>
        <v>0</v>
      </c>
      <c r="AB64" s="22"/>
      <c r="AC64" s="107">
        <f t="shared" ref="AC64:AC77" si="36">J64+K64+L64+M64+N64+O64+P64+R64+U64+X64+AA64</f>
        <v>0</v>
      </c>
      <c r="AD64" s="8">
        <f t="shared" ref="AD64:AD77" si="37">J64+K64+L64+M64+N64+O64+P64+R64+U64+X64+AA64</f>
        <v>0</v>
      </c>
      <c r="AE64" s="8">
        <f t="shared" ref="AE64:AE77" si="38">J64+K64+L64+M64+N64+O64+P64+R64+U64+X64+AA64</f>
        <v>0</v>
      </c>
      <c r="AF64" s="8">
        <f t="shared" ref="AF64:AF77" si="39">J64+K64+L64+M64+N64+O64+P64+R64+U64+X64+AA64</f>
        <v>0</v>
      </c>
    </row>
    <row r="65" spans="1:32" s="4" customFormat="1" outlineLevel="1" x14ac:dyDescent="0.25">
      <c r="C65" s="244"/>
      <c r="D65" s="245"/>
      <c r="E65" s="85"/>
      <c r="F65" s="10"/>
      <c r="G65" s="100" t="s">
        <v>14</v>
      </c>
      <c r="H65" s="100" t="s">
        <v>91</v>
      </c>
      <c r="I65" s="100">
        <v>2</v>
      </c>
      <c r="J65" s="100">
        <f t="shared" si="31"/>
        <v>0</v>
      </c>
      <c r="K65" s="100">
        <f t="shared" si="31"/>
        <v>0</v>
      </c>
      <c r="L65" s="100">
        <f t="shared" si="31"/>
        <v>0</v>
      </c>
      <c r="M65" s="100">
        <f t="shared" si="31"/>
        <v>0</v>
      </c>
      <c r="N65" s="100">
        <f t="shared" si="31"/>
        <v>0</v>
      </c>
      <c r="O65" s="100">
        <f t="shared" si="31"/>
        <v>0</v>
      </c>
      <c r="P65" s="100">
        <f t="shared" si="31"/>
        <v>0</v>
      </c>
      <c r="Q65" s="100"/>
      <c r="R65" s="100">
        <f t="shared" si="32"/>
        <v>0</v>
      </c>
      <c r="S65" s="100"/>
      <c r="T65" s="100"/>
      <c r="U65" s="100">
        <f t="shared" si="33"/>
        <v>0</v>
      </c>
      <c r="V65" s="100"/>
      <c r="W65" s="100"/>
      <c r="X65" s="100">
        <f t="shared" si="34"/>
        <v>0</v>
      </c>
      <c r="Y65" s="100"/>
      <c r="Z65" s="100"/>
      <c r="AA65" s="100">
        <f t="shared" si="35"/>
        <v>0</v>
      </c>
      <c r="AB65" s="100"/>
      <c r="AC65" s="107">
        <f t="shared" si="36"/>
        <v>0</v>
      </c>
      <c r="AD65" s="8">
        <f t="shared" si="37"/>
        <v>0</v>
      </c>
      <c r="AE65" s="8">
        <f t="shared" si="38"/>
        <v>0</v>
      </c>
      <c r="AF65" s="8">
        <f t="shared" si="39"/>
        <v>0</v>
      </c>
    </row>
    <row r="66" spans="1:32" s="4" customFormat="1" outlineLevel="1" x14ac:dyDescent="0.25">
      <c r="C66" s="244"/>
      <c r="D66" s="245"/>
      <c r="E66" s="85"/>
      <c r="F66" s="10"/>
      <c r="G66" s="100" t="s">
        <v>14</v>
      </c>
      <c r="H66" s="100" t="s">
        <v>92</v>
      </c>
      <c r="I66" s="100">
        <v>2</v>
      </c>
      <c r="J66" s="100">
        <f t="shared" si="31"/>
        <v>0</v>
      </c>
      <c r="K66" s="100">
        <f t="shared" si="31"/>
        <v>0</v>
      </c>
      <c r="L66" s="100">
        <f t="shared" si="31"/>
        <v>0</v>
      </c>
      <c r="M66" s="100">
        <f t="shared" si="31"/>
        <v>0</v>
      </c>
      <c r="N66" s="100">
        <f t="shared" si="31"/>
        <v>0</v>
      </c>
      <c r="O66" s="100">
        <f t="shared" si="31"/>
        <v>0</v>
      </c>
      <c r="P66" s="100">
        <f t="shared" si="31"/>
        <v>0</v>
      </c>
      <c r="Q66" s="100"/>
      <c r="R66" s="100">
        <f t="shared" si="32"/>
        <v>0</v>
      </c>
      <c r="S66" s="100"/>
      <c r="T66" s="100"/>
      <c r="U66" s="100">
        <f t="shared" si="33"/>
        <v>0</v>
      </c>
      <c r="V66" s="100"/>
      <c r="W66" s="100"/>
      <c r="X66" s="100">
        <f t="shared" si="34"/>
        <v>0</v>
      </c>
      <c r="Y66" s="100"/>
      <c r="Z66" s="100"/>
      <c r="AA66" s="100">
        <f t="shared" si="35"/>
        <v>0</v>
      </c>
      <c r="AB66" s="100"/>
      <c r="AC66" s="107">
        <f t="shared" si="36"/>
        <v>0</v>
      </c>
      <c r="AD66" s="8">
        <f t="shared" si="37"/>
        <v>0</v>
      </c>
      <c r="AE66" s="8">
        <f t="shared" si="38"/>
        <v>0</v>
      </c>
      <c r="AF66" s="8">
        <f t="shared" si="39"/>
        <v>0</v>
      </c>
    </row>
    <row r="67" spans="1:32" s="4" customFormat="1" outlineLevel="1" x14ac:dyDescent="0.25">
      <c r="C67" s="244"/>
      <c r="D67" s="245"/>
      <c r="E67" s="85"/>
      <c r="F67" s="10"/>
      <c r="G67" s="100" t="s">
        <v>14</v>
      </c>
      <c r="H67" s="11" t="s">
        <v>93</v>
      </c>
      <c r="I67" s="100">
        <v>2</v>
      </c>
      <c r="J67" s="100">
        <f t="shared" si="31"/>
        <v>0</v>
      </c>
      <c r="K67" s="100">
        <f t="shared" si="31"/>
        <v>0</v>
      </c>
      <c r="L67" s="100">
        <f t="shared" si="31"/>
        <v>0</v>
      </c>
      <c r="M67" s="100">
        <f t="shared" si="31"/>
        <v>0</v>
      </c>
      <c r="N67" s="100">
        <f t="shared" si="31"/>
        <v>0</v>
      </c>
      <c r="O67" s="100">
        <f t="shared" si="31"/>
        <v>0</v>
      </c>
      <c r="P67" s="100">
        <f t="shared" si="31"/>
        <v>0</v>
      </c>
      <c r="Q67" s="100"/>
      <c r="R67" s="100">
        <f t="shared" si="32"/>
        <v>0</v>
      </c>
      <c r="S67" s="100"/>
      <c r="T67" s="100"/>
      <c r="U67" s="100">
        <f t="shared" si="33"/>
        <v>0</v>
      </c>
      <c r="V67" s="100"/>
      <c r="W67" s="100"/>
      <c r="X67" s="100">
        <f t="shared" si="34"/>
        <v>0</v>
      </c>
      <c r="Y67" s="100"/>
      <c r="Z67" s="100"/>
      <c r="AA67" s="100">
        <f t="shared" si="35"/>
        <v>0</v>
      </c>
      <c r="AB67" s="100"/>
      <c r="AC67" s="107">
        <f t="shared" si="36"/>
        <v>0</v>
      </c>
      <c r="AD67" s="8">
        <f t="shared" si="37"/>
        <v>0</v>
      </c>
      <c r="AE67" s="8">
        <f t="shared" si="38"/>
        <v>0</v>
      </c>
      <c r="AF67" s="8">
        <f t="shared" si="39"/>
        <v>0</v>
      </c>
    </row>
    <row r="68" spans="1:32" s="4" customFormat="1" outlineLevel="1" x14ac:dyDescent="0.25">
      <c r="C68" s="244"/>
      <c r="D68" s="245"/>
      <c r="E68" s="85"/>
      <c r="F68" s="10"/>
      <c r="G68" s="100" t="s">
        <v>14</v>
      </c>
      <c r="H68" s="11" t="s">
        <v>94</v>
      </c>
      <c r="I68" s="100">
        <v>2</v>
      </c>
      <c r="J68" s="100">
        <f t="shared" si="31"/>
        <v>0</v>
      </c>
      <c r="K68" s="100">
        <f t="shared" si="31"/>
        <v>0</v>
      </c>
      <c r="L68" s="100">
        <f t="shared" si="31"/>
        <v>0</v>
      </c>
      <c r="M68" s="100">
        <f t="shared" si="31"/>
        <v>0</v>
      </c>
      <c r="N68" s="100">
        <f t="shared" si="31"/>
        <v>0</v>
      </c>
      <c r="O68" s="100">
        <f t="shared" si="31"/>
        <v>0</v>
      </c>
      <c r="P68" s="100">
        <f t="shared" si="31"/>
        <v>0</v>
      </c>
      <c r="Q68" s="100"/>
      <c r="R68" s="100">
        <f t="shared" si="32"/>
        <v>0</v>
      </c>
      <c r="S68" s="100"/>
      <c r="T68" s="100"/>
      <c r="U68" s="100">
        <f t="shared" si="33"/>
        <v>0</v>
      </c>
      <c r="V68" s="100"/>
      <c r="W68" s="100"/>
      <c r="X68" s="100">
        <f t="shared" si="34"/>
        <v>0</v>
      </c>
      <c r="Y68" s="100"/>
      <c r="Z68" s="100"/>
      <c r="AA68" s="100">
        <f t="shared" si="35"/>
        <v>0</v>
      </c>
      <c r="AB68" s="100"/>
      <c r="AC68" s="107">
        <f t="shared" si="36"/>
        <v>0</v>
      </c>
      <c r="AD68" s="8">
        <f t="shared" si="37"/>
        <v>0</v>
      </c>
      <c r="AE68" s="8">
        <f t="shared" si="38"/>
        <v>0</v>
      </c>
      <c r="AF68" s="8">
        <f t="shared" si="39"/>
        <v>0</v>
      </c>
    </row>
    <row r="69" spans="1:32" s="4" customFormat="1" outlineLevel="1" x14ac:dyDescent="0.25">
      <c r="C69" s="244"/>
      <c r="D69" s="245"/>
      <c r="E69" s="85"/>
      <c r="F69" s="10"/>
      <c r="G69" s="100" t="s">
        <v>14</v>
      </c>
      <c r="H69" s="10" t="s">
        <v>95</v>
      </c>
      <c r="I69" s="100">
        <v>2</v>
      </c>
      <c r="J69" s="100">
        <f t="shared" si="31"/>
        <v>0</v>
      </c>
      <c r="K69" s="100">
        <f t="shared" si="31"/>
        <v>0</v>
      </c>
      <c r="L69" s="100">
        <f t="shared" si="31"/>
        <v>0</v>
      </c>
      <c r="M69" s="100">
        <f t="shared" si="31"/>
        <v>0</v>
      </c>
      <c r="N69" s="100">
        <f t="shared" si="31"/>
        <v>0</v>
      </c>
      <c r="O69" s="100">
        <f t="shared" si="31"/>
        <v>0</v>
      </c>
      <c r="P69" s="100">
        <f t="shared" si="31"/>
        <v>0</v>
      </c>
      <c r="Q69" s="100"/>
      <c r="R69" s="100">
        <f t="shared" si="32"/>
        <v>0</v>
      </c>
      <c r="S69" s="100"/>
      <c r="T69" s="100"/>
      <c r="U69" s="100">
        <f t="shared" si="33"/>
        <v>0</v>
      </c>
      <c r="V69" s="100"/>
      <c r="W69" s="100"/>
      <c r="X69" s="100">
        <f t="shared" si="34"/>
        <v>0</v>
      </c>
      <c r="Y69" s="100"/>
      <c r="Z69" s="100"/>
      <c r="AA69" s="100">
        <f t="shared" si="35"/>
        <v>0</v>
      </c>
      <c r="AB69" s="100"/>
      <c r="AC69" s="107">
        <f t="shared" si="36"/>
        <v>0</v>
      </c>
      <c r="AD69" s="8">
        <f t="shared" si="37"/>
        <v>0</v>
      </c>
      <c r="AE69" s="8">
        <f t="shared" si="38"/>
        <v>0</v>
      </c>
      <c r="AF69" s="8">
        <f t="shared" si="39"/>
        <v>0</v>
      </c>
    </row>
    <row r="70" spans="1:32" s="4" customFormat="1" outlineLevel="1" x14ac:dyDescent="0.25">
      <c r="C70" s="244"/>
      <c r="D70" s="245"/>
      <c r="E70" s="85"/>
      <c r="F70" s="10"/>
      <c r="G70" s="100" t="s">
        <v>14</v>
      </c>
      <c r="H70" s="85" t="s">
        <v>96</v>
      </c>
      <c r="I70" s="100">
        <v>2</v>
      </c>
      <c r="J70" s="100">
        <f t="shared" si="31"/>
        <v>0</v>
      </c>
      <c r="K70" s="100">
        <f t="shared" si="31"/>
        <v>0</v>
      </c>
      <c r="L70" s="100">
        <f t="shared" si="31"/>
        <v>0</v>
      </c>
      <c r="M70" s="100">
        <f t="shared" si="31"/>
        <v>0</v>
      </c>
      <c r="N70" s="100">
        <f t="shared" si="31"/>
        <v>0</v>
      </c>
      <c r="O70" s="100">
        <f t="shared" si="31"/>
        <v>0</v>
      </c>
      <c r="P70" s="100">
        <f t="shared" si="31"/>
        <v>0</v>
      </c>
      <c r="Q70" s="100"/>
      <c r="R70" s="100">
        <f t="shared" si="32"/>
        <v>0</v>
      </c>
      <c r="S70" s="100"/>
      <c r="T70" s="100"/>
      <c r="U70" s="100">
        <f t="shared" si="33"/>
        <v>0</v>
      </c>
      <c r="V70" s="100"/>
      <c r="W70" s="100"/>
      <c r="X70" s="100">
        <f t="shared" si="34"/>
        <v>0</v>
      </c>
      <c r="Y70" s="100"/>
      <c r="Z70" s="100"/>
      <c r="AA70" s="100">
        <f t="shared" si="35"/>
        <v>0</v>
      </c>
      <c r="AB70" s="100"/>
      <c r="AC70" s="107">
        <f t="shared" si="36"/>
        <v>0</v>
      </c>
      <c r="AD70" s="8">
        <f t="shared" si="37"/>
        <v>0</v>
      </c>
      <c r="AE70" s="8">
        <f t="shared" si="38"/>
        <v>0</v>
      </c>
      <c r="AF70" s="8">
        <f t="shared" si="39"/>
        <v>0</v>
      </c>
    </row>
    <row r="71" spans="1:32" s="4" customFormat="1" outlineLevel="1" x14ac:dyDescent="0.25">
      <c r="C71" s="244"/>
      <c r="D71" s="245"/>
      <c r="E71" s="85"/>
      <c r="F71" s="10"/>
      <c r="G71" s="100" t="s">
        <v>14</v>
      </c>
      <c r="H71" s="15" t="s">
        <v>80</v>
      </c>
      <c r="I71" s="100">
        <v>2</v>
      </c>
      <c r="J71" s="100">
        <f t="shared" si="31"/>
        <v>0</v>
      </c>
      <c r="K71" s="100">
        <f t="shared" si="31"/>
        <v>0</v>
      </c>
      <c r="L71" s="100">
        <f t="shared" si="31"/>
        <v>0</v>
      </c>
      <c r="M71" s="100">
        <f t="shared" si="31"/>
        <v>0</v>
      </c>
      <c r="N71" s="100">
        <f t="shared" si="31"/>
        <v>0</v>
      </c>
      <c r="O71" s="100">
        <f t="shared" si="31"/>
        <v>0</v>
      </c>
      <c r="P71" s="100">
        <f t="shared" si="31"/>
        <v>0</v>
      </c>
      <c r="Q71" s="100"/>
      <c r="R71" s="100">
        <f t="shared" si="32"/>
        <v>0</v>
      </c>
      <c r="S71" s="100"/>
      <c r="T71" s="100"/>
      <c r="U71" s="100">
        <f t="shared" si="33"/>
        <v>0</v>
      </c>
      <c r="V71" s="100"/>
      <c r="W71" s="100"/>
      <c r="X71" s="100">
        <f t="shared" si="34"/>
        <v>0</v>
      </c>
      <c r="Y71" s="100"/>
      <c r="Z71" s="100"/>
      <c r="AA71" s="100">
        <f t="shared" si="35"/>
        <v>0</v>
      </c>
      <c r="AB71" s="100"/>
      <c r="AC71" s="107">
        <f t="shared" si="36"/>
        <v>0</v>
      </c>
      <c r="AD71" s="8">
        <f t="shared" si="37"/>
        <v>0</v>
      </c>
      <c r="AE71" s="8">
        <f t="shared" si="38"/>
        <v>0</v>
      </c>
      <c r="AF71" s="8">
        <f t="shared" si="39"/>
        <v>0</v>
      </c>
    </row>
    <row r="72" spans="1:32" s="4" customFormat="1" outlineLevel="1" x14ac:dyDescent="0.25">
      <c r="C72" s="244"/>
      <c r="D72" s="245"/>
      <c r="E72" s="85"/>
      <c r="F72" s="10"/>
      <c r="G72" s="100" t="s">
        <v>14</v>
      </c>
      <c r="H72" s="85" t="s">
        <v>97</v>
      </c>
      <c r="I72" s="100">
        <v>2</v>
      </c>
      <c r="J72" s="100">
        <f t="shared" si="31"/>
        <v>0</v>
      </c>
      <c r="K72" s="100">
        <f t="shared" si="31"/>
        <v>0</v>
      </c>
      <c r="L72" s="100">
        <f t="shared" si="31"/>
        <v>0</v>
      </c>
      <c r="M72" s="100">
        <f t="shared" si="31"/>
        <v>0</v>
      </c>
      <c r="N72" s="100">
        <f t="shared" si="31"/>
        <v>0</v>
      </c>
      <c r="O72" s="100">
        <f t="shared" si="31"/>
        <v>0</v>
      </c>
      <c r="P72" s="100">
        <f t="shared" si="31"/>
        <v>0</v>
      </c>
      <c r="Q72" s="100"/>
      <c r="R72" s="100">
        <f t="shared" si="32"/>
        <v>0</v>
      </c>
      <c r="S72" s="100"/>
      <c r="T72" s="100"/>
      <c r="U72" s="100">
        <f t="shared" si="33"/>
        <v>0</v>
      </c>
      <c r="V72" s="100"/>
      <c r="W72" s="100"/>
      <c r="X72" s="100">
        <f t="shared" si="34"/>
        <v>0</v>
      </c>
      <c r="Y72" s="100"/>
      <c r="Z72" s="100"/>
      <c r="AA72" s="100">
        <f t="shared" si="35"/>
        <v>0</v>
      </c>
      <c r="AB72" s="100"/>
      <c r="AC72" s="107">
        <f t="shared" si="36"/>
        <v>0</v>
      </c>
      <c r="AD72" s="8">
        <f t="shared" si="37"/>
        <v>0</v>
      </c>
      <c r="AE72" s="8">
        <f t="shared" si="38"/>
        <v>0</v>
      </c>
      <c r="AF72" s="8">
        <f t="shared" si="39"/>
        <v>0</v>
      </c>
    </row>
    <row r="73" spans="1:32" s="4" customFormat="1" outlineLevel="1" x14ac:dyDescent="0.25">
      <c r="C73" s="244"/>
      <c r="D73" s="245"/>
      <c r="E73" s="85"/>
      <c r="F73" s="10"/>
      <c r="G73" s="100" t="s">
        <v>14</v>
      </c>
      <c r="H73" s="12" t="s">
        <v>79</v>
      </c>
      <c r="I73" s="100">
        <v>2</v>
      </c>
      <c r="J73" s="100">
        <f t="shared" si="31"/>
        <v>0</v>
      </c>
      <c r="K73" s="100">
        <f t="shared" si="31"/>
        <v>0</v>
      </c>
      <c r="L73" s="100">
        <f t="shared" si="31"/>
        <v>0</v>
      </c>
      <c r="M73" s="100">
        <f t="shared" si="31"/>
        <v>0</v>
      </c>
      <c r="N73" s="100">
        <f t="shared" si="31"/>
        <v>0</v>
      </c>
      <c r="O73" s="100">
        <f t="shared" si="31"/>
        <v>0</v>
      </c>
      <c r="P73" s="100">
        <f t="shared" si="31"/>
        <v>0</v>
      </c>
      <c r="Q73" s="100"/>
      <c r="R73" s="100">
        <f t="shared" si="32"/>
        <v>0</v>
      </c>
      <c r="S73" s="100"/>
      <c r="T73" s="100"/>
      <c r="U73" s="100">
        <f t="shared" si="33"/>
        <v>0</v>
      </c>
      <c r="V73" s="100"/>
      <c r="W73" s="100"/>
      <c r="X73" s="100">
        <f t="shared" si="34"/>
        <v>0</v>
      </c>
      <c r="Y73" s="100"/>
      <c r="Z73" s="100"/>
      <c r="AA73" s="100">
        <f t="shared" si="35"/>
        <v>0</v>
      </c>
      <c r="AB73" s="100"/>
      <c r="AC73" s="107">
        <f t="shared" si="36"/>
        <v>0</v>
      </c>
      <c r="AD73" s="8">
        <f t="shared" si="37"/>
        <v>0</v>
      </c>
      <c r="AE73" s="8">
        <f t="shared" si="38"/>
        <v>0</v>
      </c>
      <c r="AF73" s="8">
        <f t="shared" si="39"/>
        <v>0</v>
      </c>
    </row>
    <row r="74" spans="1:32" s="4" customFormat="1" outlineLevel="1" x14ac:dyDescent="0.25">
      <c r="C74" s="244"/>
      <c r="D74" s="245"/>
      <c r="E74" s="85"/>
      <c r="F74" s="10"/>
      <c r="G74" s="100" t="s">
        <v>14</v>
      </c>
      <c r="H74" s="13" t="s">
        <v>98</v>
      </c>
      <c r="I74" s="100">
        <v>2</v>
      </c>
      <c r="J74" s="100">
        <f t="shared" si="31"/>
        <v>0</v>
      </c>
      <c r="K74" s="100">
        <f t="shared" si="31"/>
        <v>0</v>
      </c>
      <c r="L74" s="100">
        <f t="shared" si="31"/>
        <v>0</v>
      </c>
      <c r="M74" s="100">
        <f t="shared" si="31"/>
        <v>0</v>
      </c>
      <c r="N74" s="100">
        <f t="shared" si="31"/>
        <v>0</v>
      </c>
      <c r="O74" s="100">
        <f t="shared" si="31"/>
        <v>0</v>
      </c>
      <c r="P74" s="100">
        <f t="shared" si="31"/>
        <v>0</v>
      </c>
      <c r="Q74" s="100"/>
      <c r="R74" s="100">
        <f t="shared" si="32"/>
        <v>0</v>
      </c>
      <c r="S74" s="100"/>
      <c r="T74" s="100"/>
      <c r="U74" s="100">
        <f t="shared" si="33"/>
        <v>0</v>
      </c>
      <c r="V74" s="100"/>
      <c r="W74" s="100"/>
      <c r="X74" s="100">
        <f t="shared" si="34"/>
        <v>0</v>
      </c>
      <c r="Y74" s="100"/>
      <c r="Z74" s="100"/>
      <c r="AA74" s="100">
        <f t="shared" si="35"/>
        <v>0</v>
      </c>
      <c r="AB74" s="100"/>
      <c r="AC74" s="107">
        <f t="shared" si="36"/>
        <v>0</v>
      </c>
      <c r="AD74" s="8">
        <f t="shared" si="37"/>
        <v>0</v>
      </c>
      <c r="AE74" s="8">
        <f t="shared" si="38"/>
        <v>0</v>
      </c>
      <c r="AF74" s="8">
        <f t="shared" si="39"/>
        <v>0</v>
      </c>
    </row>
    <row r="75" spans="1:32" s="4" customFormat="1" outlineLevel="1" x14ac:dyDescent="0.25">
      <c r="C75" s="244"/>
      <c r="D75" s="245"/>
      <c r="E75" s="85"/>
      <c r="F75" s="10"/>
      <c r="G75" s="100" t="s">
        <v>14</v>
      </c>
      <c r="H75" s="16" t="s">
        <v>99</v>
      </c>
      <c r="I75" s="100">
        <v>2</v>
      </c>
      <c r="J75" s="100">
        <f t="shared" si="31"/>
        <v>0</v>
      </c>
      <c r="K75" s="100">
        <f t="shared" si="31"/>
        <v>0</v>
      </c>
      <c r="L75" s="100">
        <f t="shared" si="31"/>
        <v>0</v>
      </c>
      <c r="M75" s="100">
        <f t="shared" si="31"/>
        <v>0</v>
      </c>
      <c r="N75" s="100">
        <f t="shared" si="31"/>
        <v>0</v>
      </c>
      <c r="O75" s="100">
        <f t="shared" si="31"/>
        <v>0</v>
      </c>
      <c r="P75" s="100">
        <f t="shared" si="31"/>
        <v>0</v>
      </c>
      <c r="Q75" s="100"/>
      <c r="R75" s="100">
        <f t="shared" si="32"/>
        <v>0</v>
      </c>
      <c r="S75" s="100"/>
      <c r="T75" s="100"/>
      <c r="U75" s="100">
        <f t="shared" si="33"/>
        <v>0</v>
      </c>
      <c r="V75" s="100"/>
      <c r="W75" s="100"/>
      <c r="X75" s="100">
        <f t="shared" si="34"/>
        <v>0</v>
      </c>
      <c r="Y75" s="100"/>
      <c r="Z75" s="100"/>
      <c r="AA75" s="100">
        <f t="shared" si="35"/>
        <v>0</v>
      </c>
      <c r="AB75" s="100"/>
      <c r="AC75" s="107">
        <f t="shared" si="36"/>
        <v>0</v>
      </c>
      <c r="AD75" s="8">
        <f t="shared" si="37"/>
        <v>0</v>
      </c>
      <c r="AE75" s="8">
        <f t="shared" si="38"/>
        <v>0</v>
      </c>
      <c r="AF75" s="8">
        <f t="shared" si="39"/>
        <v>0</v>
      </c>
    </row>
    <row r="76" spans="1:32" s="4" customFormat="1" ht="15.75" outlineLevel="1" thickBot="1" x14ac:dyDescent="0.3">
      <c r="C76" s="246"/>
      <c r="D76" s="247"/>
      <c r="E76" s="104"/>
      <c r="F76" s="73"/>
      <c r="G76" s="26" t="s">
        <v>14</v>
      </c>
      <c r="H76" s="113" t="s">
        <v>100</v>
      </c>
      <c r="I76" s="26">
        <v>2</v>
      </c>
      <c r="J76" s="26">
        <f t="shared" si="31"/>
        <v>0</v>
      </c>
      <c r="K76" s="26">
        <f t="shared" si="31"/>
        <v>0</v>
      </c>
      <c r="L76" s="26">
        <f t="shared" si="31"/>
        <v>0</v>
      </c>
      <c r="M76" s="26">
        <f t="shared" si="31"/>
        <v>0</v>
      </c>
      <c r="N76" s="26">
        <f t="shared" si="31"/>
        <v>0</v>
      </c>
      <c r="O76" s="26">
        <f t="shared" si="31"/>
        <v>0</v>
      </c>
      <c r="P76" s="26">
        <f t="shared" si="31"/>
        <v>0</v>
      </c>
      <c r="Q76" s="26"/>
      <c r="R76" s="26">
        <f t="shared" si="32"/>
        <v>0</v>
      </c>
      <c r="S76" s="26"/>
      <c r="T76" s="26"/>
      <c r="U76" s="26">
        <f t="shared" si="33"/>
        <v>0</v>
      </c>
      <c r="V76" s="26"/>
      <c r="W76" s="26"/>
      <c r="X76" s="26">
        <f t="shared" si="34"/>
        <v>0</v>
      </c>
      <c r="Y76" s="26"/>
      <c r="Z76" s="26"/>
      <c r="AA76" s="26">
        <f t="shared" si="35"/>
        <v>0</v>
      </c>
      <c r="AB76" s="26"/>
      <c r="AC76" s="107">
        <f t="shared" si="36"/>
        <v>0</v>
      </c>
      <c r="AD76" s="8">
        <f t="shared" si="37"/>
        <v>0</v>
      </c>
      <c r="AE76" s="8">
        <f t="shared" si="38"/>
        <v>0</v>
      </c>
      <c r="AF76" s="8">
        <f t="shared" si="39"/>
        <v>0</v>
      </c>
    </row>
    <row r="77" spans="1:32" s="4" customFormat="1" ht="15.75" outlineLevel="1" thickBot="1" x14ac:dyDescent="0.3">
      <c r="C77" s="205" t="s">
        <v>75</v>
      </c>
      <c r="D77" s="206"/>
      <c r="E77" s="129"/>
      <c r="F77" s="130"/>
      <c r="G77" s="121" t="s">
        <v>14</v>
      </c>
      <c r="H77" s="121" t="s">
        <v>75</v>
      </c>
      <c r="I77" s="121">
        <v>2</v>
      </c>
      <c r="J77" s="121">
        <f t="shared" si="31"/>
        <v>0</v>
      </c>
      <c r="K77" s="121">
        <f t="shared" si="31"/>
        <v>0</v>
      </c>
      <c r="L77" s="121">
        <f t="shared" si="31"/>
        <v>0</v>
      </c>
      <c r="M77" s="121">
        <f t="shared" si="31"/>
        <v>0</v>
      </c>
      <c r="N77" s="121">
        <f t="shared" si="31"/>
        <v>0</v>
      </c>
      <c r="O77" s="121">
        <f t="shared" si="31"/>
        <v>0</v>
      </c>
      <c r="P77" s="121">
        <f t="shared" si="31"/>
        <v>0</v>
      </c>
      <c r="Q77" s="121"/>
      <c r="R77" s="121">
        <f t="shared" si="32"/>
        <v>0</v>
      </c>
      <c r="S77" s="121"/>
      <c r="T77" s="121"/>
      <c r="U77" s="121">
        <f t="shared" si="33"/>
        <v>0</v>
      </c>
      <c r="V77" s="121"/>
      <c r="W77" s="121"/>
      <c r="X77" s="121">
        <f t="shared" si="34"/>
        <v>0</v>
      </c>
      <c r="Y77" s="121"/>
      <c r="Z77" s="121"/>
      <c r="AA77" s="121">
        <f t="shared" si="35"/>
        <v>0</v>
      </c>
      <c r="AB77" s="121"/>
      <c r="AC77" s="107">
        <f t="shared" si="36"/>
        <v>0</v>
      </c>
      <c r="AD77" s="8">
        <f t="shared" si="37"/>
        <v>0</v>
      </c>
      <c r="AE77" s="8">
        <f t="shared" si="38"/>
        <v>0</v>
      </c>
      <c r="AF77" s="8">
        <f t="shared" si="39"/>
        <v>0</v>
      </c>
    </row>
    <row r="78" spans="1:32" s="4" customFormat="1" ht="15" customHeight="1" outlineLevel="1" x14ac:dyDescent="0.25">
      <c r="A78" s="4" t="s">
        <v>112</v>
      </c>
      <c r="C78" s="190" t="s">
        <v>9</v>
      </c>
      <c r="D78" s="213" t="s">
        <v>11</v>
      </c>
      <c r="E78" s="128"/>
      <c r="F78" s="57">
        <v>0.34777999999999998</v>
      </c>
      <c r="G78" s="88" t="s">
        <v>14</v>
      </c>
      <c r="H78" s="209" t="s">
        <v>48</v>
      </c>
      <c r="I78" s="82">
        <v>2</v>
      </c>
      <c r="J78" s="88">
        <f>J10*J12*$F$78*$I$78</f>
        <v>0.3060464</v>
      </c>
      <c r="K78" s="88">
        <f>K10*K12*$F$78*$I$78</f>
        <v>0.2504016</v>
      </c>
      <c r="L78" s="88">
        <f>L10*L12*$F$78*$I$78</f>
        <v>8.5553879999999985E-2</v>
      </c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319">
        <f>SUM(J78:AB80)</f>
        <v>1.07464552</v>
      </c>
      <c r="AD78" s="319">
        <f>SUM(J78:AB80)</f>
        <v>1.07464552</v>
      </c>
      <c r="AE78" s="319">
        <f>SUM(J78:AB80)</f>
        <v>1.07464552</v>
      </c>
      <c r="AF78" s="319">
        <f>SUM(J78:AB80)</f>
        <v>1.07464552</v>
      </c>
    </row>
    <row r="79" spans="1:32" s="4" customFormat="1" ht="15" customHeight="1" outlineLevel="1" x14ac:dyDescent="0.25">
      <c r="A79" s="4" t="s">
        <v>114</v>
      </c>
      <c r="C79" s="191"/>
      <c r="D79" s="214"/>
      <c r="E79" s="71"/>
      <c r="F79" s="10">
        <v>0.30602000000000001</v>
      </c>
      <c r="G79" s="85" t="s">
        <v>14</v>
      </c>
      <c r="H79" s="210"/>
      <c r="I79" s="100">
        <v>2</v>
      </c>
      <c r="J79" s="85"/>
      <c r="K79" s="85"/>
      <c r="L79" s="85"/>
      <c r="M79" s="85">
        <f>M10*M12*$F$79*$I$79</f>
        <v>0</v>
      </c>
      <c r="N79" s="85">
        <f>N10*N12*$F$79*$I$79</f>
        <v>0.10588292000000002</v>
      </c>
      <c r="O79" s="85">
        <f>O10*O12*$F$79*$I$79</f>
        <v>2.7541800000000002E-2</v>
      </c>
      <c r="P79" s="85">
        <f>P10*P11*$F$79*$I$79</f>
        <v>0</v>
      </c>
      <c r="Q79" s="85">
        <f>R10*R12*$F$79*$I$79</f>
        <v>0.17030012999999999</v>
      </c>
      <c r="R79" s="85"/>
      <c r="S79" s="85"/>
      <c r="T79" s="85">
        <f>U10*U12*$F$79*$I$79</f>
        <v>0</v>
      </c>
      <c r="U79" s="85"/>
      <c r="V79" s="85"/>
      <c r="W79" s="85">
        <f>X10*X12*$F$79*$I$79</f>
        <v>0</v>
      </c>
      <c r="X79" s="85"/>
      <c r="Y79" s="85"/>
      <c r="Z79" s="85">
        <f>AA10*AA12*$F$79*$I$79</f>
        <v>0</v>
      </c>
      <c r="AA79" s="85"/>
      <c r="AB79" s="85"/>
      <c r="AC79" s="320"/>
      <c r="AD79" s="320"/>
      <c r="AE79" s="320"/>
      <c r="AF79" s="320"/>
    </row>
    <row r="80" spans="1:32" s="4" customFormat="1" ht="15" customHeight="1" outlineLevel="1" thickBot="1" x14ac:dyDescent="0.3">
      <c r="A80" s="4" t="s">
        <v>113</v>
      </c>
      <c r="C80" s="191"/>
      <c r="D80" s="214"/>
      <c r="E80" s="72"/>
      <c r="F80" s="73">
        <v>0.23166</v>
      </c>
      <c r="G80" s="104" t="s">
        <v>14</v>
      </c>
      <c r="H80" s="211"/>
      <c r="I80" s="26">
        <v>2</v>
      </c>
      <c r="J80" s="104"/>
      <c r="K80" s="104"/>
      <c r="L80" s="104"/>
      <c r="M80" s="104"/>
      <c r="N80" s="104"/>
      <c r="O80" s="104"/>
      <c r="P80" s="104"/>
      <c r="Q80" s="104"/>
      <c r="R80" s="104">
        <f>R10*R12*$F$80*$I$80</f>
        <v>0.12891879000000001</v>
      </c>
      <c r="S80" s="104"/>
      <c r="T80" s="104"/>
      <c r="U80" s="104">
        <f>U10*U12*$F$80*$I$80</f>
        <v>0</v>
      </c>
      <c r="V80" s="104"/>
      <c r="W80" s="104"/>
      <c r="X80" s="104">
        <f>X10*X12*$F$80*$I$80</f>
        <v>0</v>
      </c>
      <c r="Y80" s="104"/>
      <c r="Z80" s="104"/>
      <c r="AA80" s="104">
        <f>AA10*AA12*$F$80*$I$80</f>
        <v>0</v>
      </c>
      <c r="AB80" s="104"/>
      <c r="AC80" s="321"/>
      <c r="AD80" s="321"/>
      <c r="AE80" s="321"/>
      <c r="AF80" s="321"/>
    </row>
    <row r="81" spans="1:32" s="4" customFormat="1" ht="15" customHeight="1" outlineLevel="1" x14ac:dyDescent="0.25">
      <c r="A81" s="4" t="s">
        <v>112</v>
      </c>
      <c r="C81" s="191"/>
      <c r="D81" s="214"/>
      <c r="E81" s="69"/>
      <c r="F81" s="70">
        <v>0.16474</v>
      </c>
      <c r="G81" s="103" t="s">
        <v>14</v>
      </c>
      <c r="H81" s="212" t="s">
        <v>49</v>
      </c>
      <c r="I81" s="22">
        <v>2</v>
      </c>
      <c r="J81" s="88">
        <f>J10*J12*$F$81*$I$81</f>
        <v>0.14497119999999999</v>
      </c>
      <c r="K81" s="88">
        <f>K10*K12*$F$81*$I$81</f>
        <v>0.11861279999999999</v>
      </c>
      <c r="L81" s="88">
        <f>L10*L12*$F$81*$I$81</f>
        <v>4.0526039999999992E-2</v>
      </c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319">
        <f>SUM(J81:AB83)</f>
        <v>0.50640244999999995</v>
      </c>
      <c r="AD81" s="319">
        <f>SUM(J81:AB83)</f>
        <v>0.50640244999999995</v>
      </c>
      <c r="AE81" s="319">
        <f>SUM(J81:AB83)</f>
        <v>0.50640244999999995</v>
      </c>
      <c r="AF81" s="319">
        <f>SUM(J81:AB83)</f>
        <v>0.50640244999999995</v>
      </c>
    </row>
    <row r="82" spans="1:32" s="4" customFormat="1" ht="15" customHeight="1" outlineLevel="1" x14ac:dyDescent="0.25">
      <c r="A82" s="4" t="s">
        <v>114</v>
      </c>
      <c r="C82" s="191"/>
      <c r="D82" s="214"/>
      <c r="E82" s="71"/>
      <c r="F82" s="10">
        <v>0.14127999999999999</v>
      </c>
      <c r="G82" s="85" t="s">
        <v>14</v>
      </c>
      <c r="H82" s="210"/>
      <c r="I82" s="100">
        <v>2</v>
      </c>
      <c r="J82" s="85"/>
      <c r="K82" s="85"/>
      <c r="L82" s="85"/>
      <c r="M82" s="85">
        <f>M10*M12*$F$82*$I$82</f>
        <v>0</v>
      </c>
      <c r="N82" s="85">
        <f>N10*N12*$F$82*$I$82</f>
        <v>4.8882880000000004E-2</v>
      </c>
      <c r="O82" s="85">
        <f>O10*O12*$F$82*$I$82</f>
        <v>1.2715199999999998E-2</v>
      </c>
      <c r="P82" s="85">
        <f>P10*P12*$F$82*$I$82</f>
        <v>0</v>
      </c>
      <c r="Q82" s="85">
        <f>R10*R12*$F$82*$I$82</f>
        <v>7.8622319999999996E-2</v>
      </c>
      <c r="R82" s="85"/>
      <c r="S82" s="85"/>
      <c r="T82" s="85">
        <f>U10*U12*$F$82*$I$82</f>
        <v>0</v>
      </c>
      <c r="U82" s="85"/>
      <c r="V82" s="85"/>
      <c r="W82" s="85">
        <f>X10*X12*$F$82*$I$82</f>
        <v>0</v>
      </c>
      <c r="X82" s="85"/>
      <c r="Y82" s="85"/>
      <c r="Z82" s="85">
        <f>AA10*AA12*$F$82*$I$82</f>
        <v>0</v>
      </c>
      <c r="AA82" s="85"/>
      <c r="AB82" s="85"/>
      <c r="AC82" s="320"/>
      <c r="AD82" s="320"/>
      <c r="AE82" s="320"/>
      <c r="AF82" s="320"/>
    </row>
    <row r="83" spans="1:32" s="4" customFormat="1" ht="15.75" outlineLevel="1" thickBot="1" x14ac:dyDescent="0.3">
      <c r="A83" s="4" t="s">
        <v>113</v>
      </c>
      <c r="C83" s="191"/>
      <c r="D83" s="214"/>
      <c r="E83" s="72"/>
      <c r="F83" s="73">
        <v>0.11154</v>
      </c>
      <c r="G83" s="104" t="s">
        <v>14</v>
      </c>
      <c r="H83" s="211"/>
      <c r="I83" s="26">
        <v>2</v>
      </c>
      <c r="J83" s="104"/>
      <c r="K83" s="104"/>
      <c r="L83" s="104"/>
      <c r="M83" s="104"/>
      <c r="N83" s="104"/>
      <c r="O83" s="104"/>
      <c r="P83" s="104"/>
      <c r="Q83" s="104"/>
      <c r="R83" s="104">
        <f>R10*R12*$F$83*$I$83</f>
        <v>6.2072009999999997E-2</v>
      </c>
      <c r="S83" s="104"/>
      <c r="T83" s="104"/>
      <c r="U83" s="104">
        <f>U10*U12*$F$83*$I$83</f>
        <v>0</v>
      </c>
      <c r="V83" s="104"/>
      <c r="W83" s="104"/>
      <c r="X83" s="104">
        <f>X10*X12*$F$83*$I$83</f>
        <v>0</v>
      </c>
      <c r="Y83" s="104"/>
      <c r="Z83" s="104"/>
      <c r="AA83" s="104">
        <f>AA10*AA12*$F$83*$I$83</f>
        <v>0</v>
      </c>
      <c r="AB83" s="104"/>
      <c r="AC83" s="321"/>
      <c r="AD83" s="321"/>
      <c r="AE83" s="321"/>
      <c r="AF83" s="321"/>
    </row>
    <row r="84" spans="1:32" s="4" customFormat="1" outlineLevel="1" x14ac:dyDescent="0.25">
      <c r="A84" s="4" t="s">
        <v>112</v>
      </c>
      <c r="C84" s="191"/>
      <c r="D84" s="214"/>
      <c r="E84" s="69"/>
      <c r="F84" s="70">
        <v>0.12812999999999999</v>
      </c>
      <c r="G84" s="103" t="s">
        <v>14</v>
      </c>
      <c r="H84" s="212" t="s">
        <v>10</v>
      </c>
      <c r="I84" s="22">
        <v>2</v>
      </c>
      <c r="J84" s="88">
        <f>J10*J12*$F$84*$I$84</f>
        <v>0.11275439999999999</v>
      </c>
      <c r="K84" s="88">
        <f>K10*K12*$F$84*$I$84</f>
        <v>9.2253599999999991E-2</v>
      </c>
      <c r="L84" s="88">
        <f>L10*L12*$F$84*$I$84</f>
        <v>3.1519979999999996E-2</v>
      </c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319">
        <f>SUM(J84:AB86)</f>
        <v>0.39526695499999992</v>
      </c>
      <c r="AD84" s="319">
        <f>SUM(J84:AB86)</f>
        <v>0.39526695499999992</v>
      </c>
      <c r="AE84" s="319">
        <f>SUM(J84:AB86)</f>
        <v>0.39526695499999992</v>
      </c>
      <c r="AF84" s="319">
        <f>SUM(J84:AB86)</f>
        <v>0.39526695499999992</v>
      </c>
    </row>
    <row r="85" spans="1:32" s="4" customFormat="1" outlineLevel="1" x14ac:dyDescent="0.25">
      <c r="A85" s="4" t="s">
        <v>114</v>
      </c>
      <c r="C85" s="191"/>
      <c r="D85" s="214"/>
      <c r="E85" s="71"/>
      <c r="F85" s="10">
        <v>0.11183</v>
      </c>
      <c r="G85" s="85" t="s">
        <v>14</v>
      </c>
      <c r="H85" s="210"/>
      <c r="I85" s="100">
        <v>2</v>
      </c>
      <c r="J85" s="85"/>
      <c r="K85" s="85"/>
      <c r="L85" s="85"/>
      <c r="M85" s="85">
        <f>M10*M12*$F$85*$I$85</f>
        <v>0</v>
      </c>
      <c r="N85" s="85">
        <f>N10*N12*$F$85*$I$85</f>
        <v>3.8693180000000001E-2</v>
      </c>
      <c r="O85" s="85">
        <f>O10*O12*$F$85*$I$85</f>
        <v>1.0064699999999999E-2</v>
      </c>
      <c r="P85" s="85">
        <f>P10*P12*$F$85*$I$85</f>
        <v>0</v>
      </c>
      <c r="Q85" s="85">
        <f>R10*R12*$F$85*$I$85</f>
        <v>6.2233394999999997E-2</v>
      </c>
      <c r="R85" s="85"/>
      <c r="S85" s="85"/>
      <c r="T85" s="85">
        <f>U10*U12*$F$85*$I$85</f>
        <v>0</v>
      </c>
      <c r="U85" s="85"/>
      <c r="V85" s="85"/>
      <c r="W85" s="85">
        <f>X10*X12*$F$85*$I$85</f>
        <v>0</v>
      </c>
      <c r="X85" s="85"/>
      <c r="Y85" s="85"/>
      <c r="Z85" s="85">
        <f>AA10*AA12*$F$85*$I$85</f>
        <v>0</v>
      </c>
      <c r="AA85" s="85"/>
      <c r="AB85" s="85"/>
      <c r="AC85" s="320"/>
      <c r="AD85" s="320"/>
      <c r="AE85" s="320"/>
      <c r="AF85" s="320"/>
    </row>
    <row r="86" spans="1:32" s="4" customFormat="1" ht="15.75" outlineLevel="1" thickBot="1" x14ac:dyDescent="0.3">
      <c r="A86" s="4" t="s">
        <v>113</v>
      </c>
      <c r="C86" s="191"/>
      <c r="D86" s="214"/>
      <c r="E86" s="72"/>
      <c r="F86" s="73">
        <v>8.5800000000000001E-2</v>
      </c>
      <c r="G86" s="104" t="s">
        <v>14</v>
      </c>
      <c r="H86" s="211"/>
      <c r="I86" s="26">
        <v>2</v>
      </c>
      <c r="J86" s="104"/>
      <c r="K86" s="104"/>
      <c r="L86" s="104"/>
      <c r="M86" s="104"/>
      <c r="N86" s="104"/>
      <c r="O86" s="104"/>
      <c r="P86" s="104"/>
      <c r="Q86" s="104"/>
      <c r="R86" s="104">
        <f>R10*R12*$F$86*$I$86</f>
        <v>4.7747699999999997E-2</v>
      </c>
      <c r="S86" s="104"/>
      <c r="T86" s="104"/>
      <c r="U86" s="104">
        <f>U10*U12*$F$86*$I$86</f>
        <v>0</v>
      </c>
      <c r="V86" s="104"/>
      <c r="W86" s="104"/>
      <c r="X86" s="104">
        <f>X10*X12*$F$86*$I$86</f>
        <v>0</v>
      </c>
      <c r="Y86" s="104"/>
      <c r="Z86" s="104"/>
      <c r="AA86" s="104">
        <f>AA10*AA12*$F$86*$I$86</f>
        <v>0</v>
      </c>
      <c r="AB86" s="104"/>
      <c r="AC86" s="321"/>
      <c r="AD86" s="321"/>
      <c r="AE86" s="321"/>
      <c r="AF86" s="321"/>
    </row>
    <row r="87" spans="1:32" s="4" customFormat="1" outlineLevel="1" x14ac:dyDescent="0.25">
      <c r="A87" s="4" t="s">
        <v>112</v>
      </c>
      <c r="C87" s="191"/>
      <c r="D87" s="214"/>
      <c r="E87" s="69"/>
      <c r="F87" s="70">
        <v>0.25535999999999998</v>
      </c>
      <c r="G87" s="103" t="s">
        <v>14</v>
      </c>
      <c r="H87" s="212" t="s">
        <v>73</v>
      </c>
      <c r="I87" s="22">
        <v>2</v>
      </c>
      <c r="J87" s="88">
        <f>J10*J12*$F$87*$I$87</f>
        <v>0.22471679999999997</v>
      </c>
      <c r="K87" s="88">
        <f>K10*K12*$F$87*$I$87</f>
        <v>0.18385919999999997</v>
      </c>
      <c r="L87" s="88">
        <f>L10*L12*$F$87*$I$87</f>
        <v>6.2818559999999982E-2</v>
      </c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319">
        <f>SUM(J87:AB89)</f>
        <v>0.78775453499999981</v>
      </c>
      <c r="AD87" s="319">
        <f>SUM(J87:AB89)</f>
        <v>0.78775453499999981</v>
      </c>
      <c r="AE87" s="319">
        <f>SUM(J87:AB89)</f>
        <v>0.78775453499999981</v>
      </c>
      <c r="AF87" s="319">
        <f>SUM(J87:AB89)</f>
        <v>0.78775453499999981</v>
      </c>
    </row>
    <row r="88" spans="1:32" s="4" customFormat="1" outlineLevel="1" x14ac:dyDescent="0.25">
      <c r="A88" s="4" t="s">
        <v>114</v>
      </c>
      <c r="C88" s="191"/>
      <c r="D88" s="214"/>
      <c r="E88" s="71"/>
      <c r="F88" s="10">
        <v>0.22287000000000001</v>
      </c>
      <c r="G88" s="85" t="s">
        <v>14</v>
      </c>
      <c r="H88" s="210"/>
      <c r="I88" s="100">
        <v>2</v>
      </c>
      <c r="J88" s="85"/>
      <c r="K88" s="85"/>
      <c r="L88" s="85"/>
      <c r="M88" s="85">
        <f>M10*M12*$F$88*$I$88</f>
        <v>0</v>
      </c>
      <c r="N88" s="85">
        <f>N10*N12*$F$88*$I$88</f>
        <v>7.7113020000000004E-2</v>
      </c>
      <c r="O88" s="85">
        <f>O10*O12*$F$88*$I$88</f>
        <v>2.0058300000000001E-2</v>
      </c>
      <c r="P88" s="85">
        <f>P10*P12*$F$88*$I$88</f>
        <v>0</v>
      </c>
      <c r="Q88" s="85">
        <f>R10*R12*$F$88*$I$88</f>
        <v>0.124027155</v>
      </c>
      <c r="R88" s="85"/>
      <c r="S88" s="85"/>
      <c r="T88" s="85">
        <f>U10*U12*$F$88*$I$88</f>
        <v>0</v>
      </c>
      <c r="U88" s="85"/>
      <c r="V88" s="85"/>
      <c r="W88" s="85">
        <f>X10*X12*$F$88*$I$88</f>
        <v>0</v>
      </c>
      <c r="X88" s="85"/>
      <c r="Y88" s="85"/>
      <c r="Z88" s="85">
        <f>AA10*AA12*$F$88*$I$88</f>
        <v>0</v>
      </c>
      <c r="AA88" s="85"/>
      <c r="AB88" s="85"/>
      <c r="AC88" s="320"/>
      <c r="AD88" s="320"/>
      <c r="AE88" s="320"/>
      <c r="AF88" s="320"/>
    </row>
    <row r="89" spans="1:32" s="4" customFormat="1" ht="15.75" outlineLevel="1" thickBot="1" x14ac:dyDescent="0.3">
      <c r="A89" s="4" t="s">
        <v>113</v>
      </c>
      <c r="C89" s="191"/>
      <c r="D89" s="214"/>
      <c r="E89" s="72"/>
      <c r="F89" s="73">
        <v>0.17100000000000001</v>
      </c>
      <c r="G89" s="104" t="s">
        <v>14</v>
      </c>
      <c r="H89" s="211"/>
      <c r="I89" s="26">
        <v>2</v>
      </c>
      <c r="J89" s="104"/>
      <c r="K89" s="104"/>
      <c r="L89" s="104"/>
      <c r="M89" s="104"/>
      <c r="N89" s="104"/>
      <c r="O89" s="104"/>
      <c r="P89" s="104"/>
      <c r="Q89" s="104"/>
      <c r="R89" s="104">
        <f>R10*R12*$F$89*$I$89</f>
        <v>9.516150000000001E-2</v>
      </c>
      <c r="S89" s="104"/>
      <c r="T89" s="104"/>
      <c r="U89" s="104">
        <f>U10*U12*$F$89*$I$89</f>
        <v>0</v>
      </c>
      <c r="V89" s="104"/>
      <c r="W89" s="104"/>
      <c r="X89" s="104">
        <f>X10*X12*$F$89*$I$89</f>
        <v>0</v>
      </c>
      <c r="Y89" s="104"/>
      <c r="Z89" s="104"/>
      <c r="AA89" s="104">
        <f>AA10*AA12*$F$89*$I$89</f>
        <v>0</v>
      </c>
      <c r="AB89" s="104"/>
      <c r="AC89" s="321"/>
      <c r="AD89" s="321"/>
      <c r="AE89" s="321"/>
      <c r="AF89" s="321"/>
    </row>
    <row r="90" spans="1:32" s="4" customFormat="1" outlineLevel="1" x14ac:dyDescent="0.25">
      <c r="A90" s="4" t="s">
        <v>112</v>
      </c>
      <c r="C90" s="192"/>
      <c r="D90" s="213" t="s">
        <v>12</v>
      </c>
      <c r="E90" s="69"/>
      <c r="F90" s="70"/>
      <c r="G90" s="103" t="s">
        <v>14</v>
      </c>
      <c r="H90" s="322" t="s">
        <v>50</v>
      </c>
      <c r="I90" s="22">
        <v>2</v>
      </c>
      <c r="J90" s="103">
        <f>J10*J12*$F$90*$I$90</f>
        <v>0</v>
      </c>
      <c r="K90" s="103">
        <f>K10*K12*$F$90*$I$90</f>
        <v>0</v>
      </c>
      <c r="L90" s="103">
        <f>L10*L12*$F$90*$I$90</f>
        <v>0</v>
      </c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9"/>
      <c r="AC90" s="319">
        <f t="shared" ref="AC90" si="40">SUM(J90:AB92)</f>
        <v>0.27825</v>
      </c>
      <c r="AD90" s="319">
        <f t="shared" ref="AD90" si="41">SUM(J90:AB92)</f>
        <v>0.27825</v>
      </c>
      <c r="AE90" s="319">
        <f t="shared" ref="AE90" si="42">SUM(J90:AB92)</f>
        <v>0.27825</v>
      </c>
      <c r="AF90" s="319">
        <f t="shared" ref="AF90" si="43">SUM(J90:AB92)</f>
        <v>0.27825</v>
      </c>
    </row>
    <row r="91" spans="1:32" s="4" customFormat="1" outlineLevel="1" x14ac:dyDescent="0.25">
      <c r="A91" s="4" t="s">
        <v>114</v>
      </c>
      <c r="C91" s="192"/>
      <c r="D91" s="213"/>
      <c r="E91" s="128"/>
      <c r="F91" s="57"/>
      <c r="G91" s="85" t="s">
        <v>14</v>
      </c>
      <c r="H91" s="323"/>
      <c r="I91" s="82">
        <v>2</v>
      </c>
      <c r="J91" s="88"/>
      <c r="K91" s="88"/>
      <c r="L91" s="88"/>
      <c r="M91" s="88">
        <f>M10*M12*$F$91*$I$91</f>
        <v>0</v>
      </c>
      <c r="N91" s="88">
        <f>N10*N12*$F$91*$I$91</f>
        <v>0</v>
      </c>
      <c r="O91" s="88">
        <f>O10*O12*$F$91*$I$91</f>
        <v>0</v>
      </c>
      <c r="P91" s="88">
        <f>P10*P12*$F$91*$I$91</f>
        <v>0</v>
      </c>
      <c r="Q91" s="88">
        <f>R10*R12</f>
        <v>0.27825</v>
      </c>
      <c r="R91" s="88"/>
      <c r="S91" s="88"/>
      <c r="T91" s="88">
        <f>U10*U12</f>
        <v>0</v>
      </c>
      <c r="U91" s="88"/>
      <c r="V91" s="88"/>
      <c r="W91" s="88">
        <f>X10*X12</f>
        <v>0</v>
      </c>
      <c r="X91" s="88"/>
      <c r="Y91" s="88"/>
      <c r="Z91" s="88">
        <f>AA10*AA12</f>
        <v>0</v>
      </c>
      <c r="AA91" s="88"/>
      <c r="AB91" s="112"/>
      <c r="AC91" s="320"/>
      <c r="AD91" s="320"/>
      <c r="AE91" s="320"/>
      <c r="AF91" s="320"/>
    </row>
    <row r="92" spans="1:32" s="4" customFormat="1" ht="15.75" outlineLevel="1" thickBot="1" x14ac:dyDescent="0.3">
      <c r="A92" s="4" t="s">
        <v>113</v>
      </c>
      <c r="C92" s="192"/>
      <c r="D92" s="213"/>
      <c r="E92" s="155"/>
      <c r="F92" s="153"/>
      <c r="G92" s="104" t="s">
        <v>14</v>
      </c>
      <c r="H92" s="324"/>
      <c r="I92" s="80">
        <v>2</v>
      </c>
      <c r="J92" s="137"/>
      <c r="K92" s="137"/>
      <c r="L92" s="137"/>
      <c r="M92" s="137"/>
      <c r="N92" s="137"/>
      <c r="O92" s="137"/>
      <c r="P92" s="137"/>
      <c r="Q92" s="137"/>
      <c r="R92" s="137">
        <f>R10*R12*$F$92*$I$92</f>
        <v>0</v>
      </c>
      <c r="S92" s="137"/>
      <c r="T92" s="137"/>
      <c r="U92" s="137">
        <f>U10*U12*$F$92*$I$92</f>
        <v>0</v>
      </c>
      <c r="V92" s="137"/>
      <c r="W92" s="137"/>
      <c r="X92" s="137">
        <f>X10*X12*$F$92*$I$92</f>
        <v>0</v>
      </c>
      <c r="Y92" s="137"/>
      <c r="Z92" s="137"/>
      <c r="AA92" s="137">
        <f>AA10*AA12*$F$92*$I$92</f>
        <v>0</v>
      </c>
      <c r="AB92" s="156"/>
      <c r="AC92" s="321"/>
      <c r="AD92" s="321"/>
      <c r="AE92" s="321"/>
      <c r="AF92" s="321"/>
    </row>
    <row r="93" spans="1:32" s="4" customFormat="1" outlineLevel="1" x14ac:dyDescent="0.25">
      <c r="A93" s="4" t="s">
        <v>112</v>
      </c>
      <c r="C93" s="192"/>
      <c r="D93" s="213"/>
      <c r="E93" s="69"/>
      <c r="F93" s="70"/>
      <c r="G93" s="103" t="s">
        <v>14</v>
      </c>
      <c r="H93" s="322" t="s">
        <v>109</v>
      </c>
      <c r="I93" s="22">
        <v>2</v>
      </c>
      <c r="J93" s="103">
        <f>J10*J12*$F$93*$I$93</f>
        <v>0</v>
      </c>
      <c r="K93" s="103">
        <f>K10*K12*$F$93*$I$93</f>
        <v>0</v>
      </c>
      <c r="L93" s="103">
        <f>L10*L12*$F$93*$I$93</f>
        <v>0</v>
      </c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9"/>
      <c r="AC93" s="319">
        <f t="shared" ref="AC93" si="44">SUM(J93:AB95)</f>
        <v>0</v>
      </c>
      <c r="AD93" s="319">
        <f t="shared" ref="AD93" si="45">SUM(J93:AB95)</f>
        <v>0</v>
      </c>
      <c r="AE93" s="319">
        <f t="shared" ref="AE93" si="46">SUM(J93:AB95)</f>
        <v>0</v>
      </c>
      <c r="AF93" s="319">
        <f t="shared" ref="AF93" si="47">SUM(J93:AB95)</f>
        <v>0</v>
      </c>
    </row>
    <row r="94" spans="1:32" s="4" customFormat="1" outlineLevel="1" x14ac:dyDescent="0.25">
      <c r="A94" s="4" t="s">
        <v>114</v>
      </c>
      <c r="C94" s="192"/>
      <c r="D94" s="213"/>
      <c r="E94" s="128"/>
      <c r="F94" s="57"/>
      <c r="G94" s="85" t="s">
        <v>14</v>
      </c>
      <c r="H94" s="323"/>
      <c r="I94" s="82">
        <v>2</v>
      </c>
      <c r="J94" s="88"/>
      <c r="K94" s="88"/>
      <c r="L94" s="88"/>
      <c r="M94" s="88">
        <f>M10*M12*$F$94*$I$94</f>
        <v>0</v>
      </c>
      <c r="N94" s="88">
        <f>N10*N12*$F$94*$I$94</f>
        <v>0</v>
      </c>
      <c r="O94" s="88">
        <f>O10*O12*$F$94*$I$94</f>
        <v>0</v>
      </c>
      <c r="P94" s="88">
        <f>P10*P12*$F$94*$I$94</f>
        <v>0</v>
      </c>
      <c r="Q94" s="88">
        <f>R10*R12*$F$94*$I$94</f>
        <v>0</v>
      </c>
      <c r="R94" s="88"/>
      <c r="S94" s="88"/>
      <c r="T94" s="88">
        <f>U10*U12*$F$94*$I$94</f>
        <v>0</v>
      </c>
      <c r="U94" s="88"/>
      <c r="V94" s="88"/>
      <c r="W94" s="88">
        <f>X10*X12*$F$94*$I$94</f>
        <v>0</v>
      </c>
      <c r="X94" s="88"/>
      <c r="Y94" s="88"/>
      <c r="Z94" s="88">
        <f>AA10*AA12*$F$94*$I$94</f>
        <v>0</v>
      </c>
      <c r="AA94" s="88"/>
      <c r="AB94" s="112"/>
      <c r="AC94" s="320"/>
      <c r="AD94" s="320"/>
      <c r="AE94" s="320"/>
      <c r="AF94" s="320"/>
    </row>
    <row r="95" spans="1:32" s="4" customFormat="1" ht="15.75" outlineLevel="1" thickBot="1" x14ac:dyDescent="0.3">
      <c r="A95" s="4" t="s">
        <v>113</v>
      </c>
      <c r="C95" s="192"/>
      <c r="D95" s="213"/>
      <c r="E95" s="155"/>
      <c r="F95" s="153"/>
      <c r="G95" s="104" t="s">
        <v>14</v>
      </c>
      <c r="H95" s="324"/>
      <c r="I95" s="80">
        <v>2</v>
      </c>
      <c r="J95" s="137"/>
      <c r="K95" s="137"/>
      <c r="L95" s="137"/>
      <c r="M95" s="137"/>
      <c r="N95" s="137"/>
      <c r="O95" s="137"/>
      <c r="P95" s="137"/>
      <c r="Q95" s="137"/>
      <c r="R95" s="137">
        <f>R10*R12*$F$95*$I$95</f>
        <v>0</v>
      </c>
      <c r="S95" s="137"/>
      <c r="T95" s="137"/>
      <c r="U95" s="137">
        <f>U10*U12*$F$95*$I$95</f>
        <v>0</v>
      </c>
      <c r="V95" s="137"/>
      <c r="W95" s="137"/>
      <c r="X95" s="137">
        <f>X10*X12*$F$95*$I$95</f>
        <v>0</v>
      </c>
      <c r="Y95" s="137"/>
      <c r="Z95" s="137"/>
      <c r="AA95" s="137">
        <f>AA10*AA12*$F$95*$I$95</f>
        <v>0</v>
      </c>
      <c r="AB95" s="156"/>
      <c r="AC95" s="321"/>
      <c r="AD95" s="321"/>
      <c r="AE95" s="321"/>
      <c r="AF95" s="321"/>
    </row>
    <row r="96" spans="1:32" s="4" customFormat="1" outlineLevel="1" x14ac:dyDescent="0.25">
      <c r="A96" s="4" t="s">
        <v>112</v>
      </c>
      <c r="C96" s="192"/>
      <c r="D96" s="213"/>
      <c r="E96" s="69"/>
      <c r="F96" s="70"/>
      <c r="G96" s="103" t="s">
        <v>14</v>
      </c>
      <c r="H96" s="325" t="s">
        <v>13</v>
      </c>
      <c r="I96" s="159">
        <v>2</v>
      </c>
      <c r="J96" s="159">
        <f>J10*J12*$F$96*$I$96</f>
        <v>0</v>
      </c>
      <c r="K96" s="159">
        <f>K10*K12*$F$96*$I$96</f>
        <v>0</v>
      </c>
      <c r="L96" s="159">
        <f>L10*L12*$F$96*$I$96</f>
        <v>0</v>
      </c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60"/>
      <c r="AC96" s="319">
        <f t="shared" ref="AC96" si="48">SUM(J96:AB98)</f>
        <v>0</v>
      </c>
      <c r="AD96" s="319">
        <f t="shared" ref="AD96" si="49">SUM(J96:AB98)</f>
        <v>0</v>
      </c>
      <c r="AE96" s="319">
        <f t="shared" ref="AE96" si="50">SUM(J96:AB98)</f>
        <v>0</v>
      </c>
      <c r="AF96" s="319">
        <f t="shared" ref="AF96" si="51">SUM(J96:AB98)</f>
        <v>0</v>
      </c>
    </row>
    <row r="97" spans="1:32" s="4" customFormat="1" outlineLevel="1" x14ac:dyDescent="0.25">
      <c r="A97" s="4" t="s">
        <v>114</v>
      </c>
      <c r="C97" s="192"/>
      <c r="D97" s="213"/>
      <c r="E97" s="128"/>
      <c r="F97" s="57"/>
      <c r="G97" s="85" t="s">
        <v>14</v>
      </c>
      <c r="H97" s="326"/>
      <c r="I97" s="161">
        <v>2</v>
      </c>
      <c r="J97" s="161"/>
      <c r="K97" s="161"/>
      <c r="L97" s="161"/>
      <c r="M97" s="161">
        <f>M10*M12*$F$97*$I$97</f>
        <v>0</v>
      </c>
      <c r="N97" s="161">
        <f>N10*N12*$F$97*$I$97</f>
        <v>0</v>
      </c>
      <c r="O97" s="161">
        <f>O10*O12*$F$97*$I$97</f>
        <v>0</v>
      </c>
      <c r="P97" s="161">
        <f>P10*P12*$F$97*$I$97</f>
        <v>0</v>
      </c>
      <c r="Q97" s="161">
        <f>R10*R12*$F$97*$I$97</f>
        <v>0</v>
      </c>
      <c r="R97" s="161"/>
      <c r="S97" s="161"/>
      <c r="T97" s="161">
        <f>U10*U12*$F$97*$I$97</f>
        <v>0</v>
      </c>
      <c r="U97" s="161"/>
      <c r="V97" s="161"/>
      <c r="W97" s="161">
        <f>X10*X12*$F$97*$I$97</f>
        <v>0</v>
      </c>
      <c r="X97" s="161"/>
      <c r="Y97" s="161"/>
      <c r="Z97" s="161">
        <f>AA10*AA12*$F$97*$I$97</f>
        <v>0</v>
      </c>
      <c r="AA97" s="161"/>
      <c r="AB97" s="162"/>
      <c r="AC97" s="320"/>
      <c r="AD97" s="320"/>
      <c r="AE97" s="320"/>
      <c r="AF97" s="320"/>
    </row>
    <row r="98" spans="1:32" s="4" customFormat="1" ht="15.75" outlineLevel="1" thickBot="1" x14ac:dyDescent="0.3">
      <c r="A98" s="4" t="s">
        <v>113</v>
      </c>
      <c r="C98" s="192"/>
      <c r="D98" s="214"/>
      <c r="E98" s="155"/>
      <c r="F98" s="153"/>
      <c r="G98" s="104" t="s">
        <v>14</v>
      </c>
      <c r="H98" s="327"/>
      <c r="I98" s="163">
        <v>2</v>
      </c>
      <c r="J98" s="163"/>
      <c r="K98" s="163"/>
      <c r="L98" s="163"/>
      <c r="M98" s="163"/>
      <c r="N98" s="163"/>
      <c r="O98" s="163"/>
      <c r="P98" s="163"/>
      <c r="Q98" s="163"/>
      <c r="R98" s="163">
        <f>R10*R12*$F$98*$I$98</f>
        <v>0</v>
      </c>
      <c r="S98" s="163"/>
      <c r="T98" s="163"/>
      <c r="U98" s="163">
        <f>U10*U12*$F$98*$I$98</f>
        <v>0</v>
      </c>
      <c r="V98" s="163"/>
      <c r="W98" s="163"/>
      <c r="X98" s="163">
        <f>X10*X12*$F$98*$I$98</f>
        <v>0</v>
      </c>
      <c r="Y98" s="163"/>
      <c r="Z98" s="163"/>
      <c r="AA98" s="163">
        <f>AA10*AA12*$F$98*$I$98</f>
        <v>0</v>
      </c>
      <c r="AB98" s="164"/>
      <c r="AC98" s="321"/>
      <c r="AD98" s="321"/>
      <c r="AE98" s="321"/>
      <c r="AF98" s="321"/>
    </row>
    <row r="99" spans="1:32" s="4" customFormat="1" outlineLevel="1" x14ac:dyDescent="0.25">
      <c r="A99" s="4" t="s">
        <v>112</v>
      </c>
      <c r="C99" s="192"/>
      <c r="D99" s="214"/>
      <c r="E99" s="69"/>
      <c r="F99" s="70"/>
      <c r="G99" s="103" t="s">
        <v>14</v>
      </c>
      <c r="H99" s="325" t="s">
        <v>51</v>
      </c>
      <c r="I99" s="159">
        <v>2</v>
      </c>
      <c r="J99" s="159">
        <f>J10*J12*$F$99*$I$99</f>
        <v>0</v>
      </c>
      <c r="K99" s="159">
        <f>K10*K12*$F$99*$I$99</f>
        <v>0</v>
      </c>
      <c r="L99" s="159">
        <f>L10*L12*$F$99*$I$99</f>
        <v>0</v>
      </c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60"/>
      <c r="AC99" s="319">
        <f t="shared" ref="AC99" si="52">SUM(J99:AB101)</f>
        <v>0</v>
      </c>
      <c r="AD99" s="319">
        <f t="shared" ref="AD99" si="53">SUM(J99:AB101)</f>
        <v>0</v>
      </c>
      <c r="AE99" s="319">
        <f t="shared" ref="AE99" si="54">SUM(J99:AB101)</f>
        <v>0</v>
      </c>
      <c r="AF99" s="319">
        <f t="shared" ref="AF99" si="55">SUM(J99:AB101)</f>
        <v>0</v>
      </c>
    </row>
    <row r="100" spans="1:32" s="4" customFormat="1" outlineLevel="1" x14ac:dyDescent="0.25">
      <c r="A100" s="4" t="s">
        <v>114</v>
      </c>
      <c r="C100" s="192"/>
      <c r="D100" s="214"/>
      <c r="E100" s="128"/>
      <c r="F100" s="57"/>
      <c r="G100" s="85" t="s">
        <v>14</v>
      </c>
      <c r="H100" s="326"/>
      <c r="I100" s="161">
        <v>2</v>
      </c>
      <c r="J100" s="161"/>
      <c r="K100" s="161"/>
      <c r="L100" s="161"/>
      <c r="M100" s="161">
        <f>M10*M12*$F$100*$I$100</f>
        <v>0</v>
      </c>
      <c r="N100" s="161">
        <f>N10*N12*$F$100*$I$100</f>
        <v>0</v>
      </c>
      <c r="O100" s="161">
        <f>O10*O12*$F$100*$I$100</f>
        <v>0</v>
      </c>
      <c r="P100" s="161">
        <f>P10*P12*$F$100*$I$100</f>
        <v>0</v>
      </c>
      <c r="Q100" s="161">
        <f>R10*R12*$F$100*$I$100</f>
        <v>0</v>
      </c>
      <c r="R100" s="161"/>
      <c r="S100" s="161"/>
      <c r="T100" s="161">
        <f>U10*U12*$F$100*$I$100</f>
        <v>0</v>
      </c>
      <c r="U100" s="161"/>
      <c r="V100" s="161"/>
      <c r="W100" s="161">
        <f>X10*X12*$F$100*$I$100</f>
        <v>0</v>
      </c>
      <c r="X100" s="161"/>
      <c r="Y100" s="161"/>
      <c r="Z100" s="161">
        <f>AA10*AA12*$F$100*$I$100</f>
        <v>0</v>
      </c>
      <c r="AA100" s="161"/>
      <c r="AB100" s="162"/>
      <c r="AC100" s="320"/>
      <c r="AD100" s="320"/>
      <c r="AE100" s="320"/>
      <c r="AF100" s="320"/>
    </row>
    <row r="101" spans="1:32" s="4" customFormat="1" ht="15.75" outlineLevel="1" thickBot="1" x14ac:dyDescent="0.3">
      <c r="A101" s="4" t="s">
        <v>113</v>
      </c>
      <c r="C101" s="192"/>
      <c r="D101" s="214"/>
      <c r="E101" s="155"/>
      <c r="F101" s="153"/>
      <c r="G101" s="104" t="s">
        <v>14</v>
      </c>
      <c r="H101" s="327"/>
      <c r="I101" s="163">
        <v>2</v>
      </c>
      <c r="J101" s="163"/>
      <c r="K101" s="163"/>
      <c r="L101" s="163"/>
      <c r="M101" s="163"/>
      <c r="N101" s="163"/>
      <c r="O101" s="163"/>
      <c r="P101" s="163"/>
      <c r="Q101" s="163"/>
      <c r="R101" s="163">
        <f>R10*R12*$F$101*$I$101</f>
        <v>0</v>
      </c>
      <c r="S101" s="163"/>
      <c r="T101" s="163"/>
      <c r="U101" s="163">
        <f>U10*U12*$F$101*$I$101</f>
        <v>0</v>
      </c>
      <c r="V101" s="163"/>
      <c r="W101" s="163"/>
      <c r="X101" s="163">
        <f>X10*X12*$F$101*$I$101</f>
        <v>0</v>
      </c>
      <c r="Y101" s="163"/>
      <c r="Z101" s="163"/>
      <c r="AA101" s="163">
        <f>AA10*AA12*$F$101*$I$101</f>
        <v>0</v>
      </c>
      <c r="AB101" s="164"/>
      <c r="AC101" s="321"/>
      <c r="AD101" s="321"/>
      <c r="AE101" s="321"/>
      <c r="AF101" s="321"/>
    </row>
    <row r="102" spans="1:32" s="4" customFormat="1" outlineLevel="1" x14ac:dyDescent="0.25">
      <c r="A102" s="4" t="s">
        <v>112</v>
      </c>
      <c r="C102" s="192"/>
      <c r="D102" s="214"/>
      <c r="E102" s="69"/>
      <c r="F102" s="70"/>
      <c r="G102" s="103" t="s">
        <v>14</v>
      </c>
      <c r="H102" s="325" t="s">
        <v>110</v>
      </c>
      <c r="I102" s="159">
        <v>2</v>
      </c>
      <c r="J102" s="159">
        <f>J10*J12*$F$102*$I$102</f>
        <v>0</v>
      </c>
      <c r="K102" s="159">
        <f>K10*K12*$F$102*$I$102</f>
        <v>0</v>
      </c>
      <c r="L102" s="159">
        <f>L10*L12*$F$102*$I$102</f>
        <v>0</v>
      </c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60"/>
      <c r="AC102" s="319">
        <f t="shared" ref="AC102" si="56">SUM(J102:AB104)</f>
        <v>0</v>
      </c>
      <c r="AD102" s="319">
        <f t="shared" ref="AD102" si="57">SUM(J102:AB104)</f>
        <v>0</v>
      </c>
      <c r="AE102" s="319">
        <f t="shared" ref="AE102" si="58">SUM(J102:AB104)</f>
        <v>0</v>
      </c>
      <c r="AF102" s="319">
        <f t="shared" ref="AF102" si="59">SUM(J102:AB104)</f>
        <v>0</v>
      </c>
    </row>
    <row r="103" spans="1:32" s="4" customFormat="1" outlineLevel="1" x14ac:dyDescent="0.25">
      <c r="A103" s="4" t="s">
        <v>114</v>
      </c>
      <c r="C103" s="192"/>
      <c r="D103" s="214"/>
      <c r="E103" s="128"/>
      <c r="F103" s="57"/>
      <c r="G103" s="85" t="s">
        <v>14</v>
      </c>
      <c r="H103" s="326"/>
      <c r="I103" s="161">
        <v>2</v>
      </c>
      <c r="J103" s="161"/>
      <c r="K103" s="161"/>
      <c r="L103" s="161"/>
      <c r="M103" s="161">
        <f>M10*M12*$F$103*$I$103</f>
        <v>0</v>
      </c>
      <c r="N103" s="161">
        <f>N10*N12*$F$103*$I$103</f>
        <v>0</v>
      </c>
      <c r="O103" s="161">
        <f>O10*O12*$F$103*$I$103</f>
        <v>0</v>
      </c>
      <c r="P103" s="161">
        <f>P10*P12*$F$103*$I$103</f>
        <v>0</v>
      </c>
      <c r="Q103" s="161">
        <f>R10*Q12*$F$103*$I$103</f>
        <v>0</v>
      </c>
      <c r="R103" s="161"/>
      <c r="S103" s="161"/>
      <c r="T103" s="161">
        <f>U10*T12*$F$103*$I$103</f>
        <v>0</v>
      </c>
      <c r="U103" s="161"/>
      <c r="V103" s="161"/>
      <c r="W103" s="161">
        <f>X10*W12*$F$103*$I$103</f>
        <v>0</v>
      </c>
      <c r="X103" s="161"/>
      <c r="Y103" s="161"/>
      <c r="Z103" s="161">
        <f>AA10*Z12*$F$103*$I$103</f>
        <v>0</v>
      </c>
      <c r="AA103" s="161"/>
      <c r="AB103" s="162"/>
      <c r="AC103" s="320"/>
      <c r="AD103" s="320"/>
      <c r="AE103" s="320"/>
      <c r="AF103" s="320"/>
    </row>
    <row r="104" spans="1:32" s="4" customFormat="1" ht="15.75" outlineLevel="1" thickBot="1" x14ac:dyDescent="0.3">
      <c r="A104" s="4" t="s">
        <v>113</v>
      </c>
      <c r="C104" s="192"/>
      <c r="D104" s="214"/>
      <c r="E104" s="155"/>
      <c r="F104" s="153"/>
      <c r="G104" s="104" t="s">
        <v>14</v>
      </c>
      <c r="H104" s="327"/>
      <c r="I104" s="163">
        <v>2</v>
      </c>
      <c r="J104" s="163"/>
      <c r="K104" s="163"/>
      <c r="L104" s="163"/>
      <c r="M104" s="163"/>
      <c r="N104" s="163"/>
      <c r="O104" s="163"/>
      <c r="P104" s="163"/>
      <c r="Q104" s="163"/>
      <c r="R104" s="163">
        <f>R10*R12*$F$104*$I$104</f>
        <v>0</v>
      </c>
      <c r="S104" s="163"/>
      <c r="T104" s="163"/>
      <c r="U104" s="163">
        <f>U10*U12*$F$104*$I$104</f>
        <v>0</v>
      </c>
      <c r="V104" s="163"/>
      <c r="W104" s="163"/>
      <c r="X104" s="163">
        <f>X10*X12*$F$104*$I$104</f>
        <v>0</v>
      </c>
      <c r="Y104" s="163"/>
      <c r="Z104" s="163"/>
      <c r="AA104" s="163">
        <f>AA10*AA12*$F$104*$I$104</f>
        <v>0</v>
      </c>
      <c r="AB104" s="164"/>
      <c r="AC104" s="321"/>
      <c r="AD104" s="321"/>
      <c r="AE104" s="321"/>
      <c r="AF104" s="321"/>
    </row>
    <row r="105" spans="1:32" s="4" customFormat="1" outlineLevel="1" x14ac:dyDescent="0.25">
      <c r="A105" s="4" t="s">
        <v>112</v>
      </c>
      <c r="C105" s="192"/>
      <c r="D105" s="214"/>
      <c r="E105" s="69"/>
      <c r="F105" s="70"/>
      <c r="G105" s="103" t="s">
        <v>14</v>
      </c>
      <c r="H105" s="304" t="s">
        <v>116</v>
      </c>
      <c r="I105" s="165">
        <v>2</v>
      </c>
      <c r="J105" s="165">
        <f>J10*J12*$F$105*$I$105</f>
        <v>0</v>
      </c>
      <c r="K105" s="165">
        <f>K10*K12*$F$105*$I$105</f>
        <v>0</v>
      </c>
      <c r="L105" s="165">
        <f>L10*L12*$F$105*$I$105</f>
        <v>0</v>
      </c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6"/>
      <c r="AC105" s="319">
        <f t="shared" ref="AC105" si="60">SUM(J105:AB107)</f>
        <v>0</v>
      </c>
      <c r="AD105" s="319">
        <f t="shared" ref="AD105" si="61">SUM(J105:AB107)</f>
        <v>0</v>
      </c>
      <c r="AE105" s="319">
        <f t="shared" ref="AE105" si="62">SUM(J105:AB107)</f>
        <v>0</v>
      </c>
      <c r="AF105" s="319">
        <f t="shared" ref="AF105" si="63">SUM(J105:AB107)</f>
        <v>0</v>
      </c>
    </row>
    <row r="106" spans="1:32" s="4" customFormat="1" outlineLevel="1" x14ac:dyDescent="0.25">
      <c r="A106" s="4" t="s">
        <v>114</v>
      </c>
      <c r="C106" s="192"/>
      <c r="D106" s="214"/>
      <c r="E106" s="128"/>
      <c r="F106" s="57"/>
      <c r="G106" s="85" t="s">
        <v>14</v>
      </c>
      <c r="H106" s="305"/>
      <c r="I106" s="167">
        <v>2</v>
      </c>
      <c r="J106" s="167"/>
      <c r="K106" s="167"/>
      <c r="L106" s="167"/>
      <c r="M106" s="167">
        <f>M10*M12*$F$106*$I$106</f>
        <v>0</v>
      </c>
      <c r="N106" s="167">
        <f>N10*N12*$F$106*$I$106</f>
        <v>0</v>
      </c>
      <c r="O106" s="167">
        <f>O10*O12*$F$106*$I$106</f>
        <v>0</v>
      </c>
      <c r="P106" s="167">
        <f>P10*P12*$F$106*$I$106</f>
        <v>0</v>
      </c>
      <c r="Q106" s="167">
        <f>R10*Q12*$F$106*$I$106</f>
        <v>0</v>
      </c>
      <c r="R106" s="167"/>
      <c r="S106" s="167"/>
      <c r="T106" s="167">
        <f>U10*T12*$F$106*$I$106</f>
        <v>0</v>
      </c>
      <c r="U106" s="167"/>
      <c r="V106" s="167"/>
      <c r="W106" s="167">
        <f>X10*W12*$F$106*$I$106</f>
        <v>0</v>
      </c>
      <c r="X106" s="167"/>
      <c r="Y106" s="167"/>
      <c r="Z106" s="167">
        <f>AA10*Z12*$F$106*$I$106</f>
        <v>0</v>
      </c>
      <c r="AA106" s="167"/>
      <c r="AB106" s="168"/>
      <c r="AC106" s="320"/>
      <c r="AD106" s="320"/>
      <c r="AE106" s="320"/>
      <c r="AF106" s="320"/>
    </row>
    <row r="107" spans="1:32" s="4" customFormat="1" ht="15.75" outlineLevel="1" thickBot="1" x14ac:dyDescent="0.3">
      <c r="A107" s="4" t="s">
        <v>113</v>
      </c>
      <c r="C107" s="192"/>
      <c r="D107" s="214"/>
      <c r="E107" s="155"/>
      <c r="F107" s="153"/>
      <c r="G107" s="104" t="s">
        <v>14</v>
      </c>
      <c r="H107" s="306"/>
      <c r="I107" s="169">
        <v>2</v>
      </c>
      <c r="J107" s="169"/>
      <c r="K107" s="169"/>
      <c r="L107" s="169"/>
      <c r="M107" s="169"/>
      <c r="N107" s="169"/>
      <c r="O107" s="169"/>
      <c r="P107" s="169"/>
      <c r="Q107" s="169"/>
      <c r="R107" s="169">
        <f>R10*R12*$F$107*$I$107</f>
        <v>0</v>
      </c>
      <c r="S107" s="169"/>
      <c r="T107" s="169"/>
      <c r="U107" s="169">
        <f>U10*U12*$F$107*$I$107</f>
        <v>0</v>
      </c>
      <c r="V107" s="169"/>
      <c r="W107" s="169"/>
      <c r="X107" s="169">
        <f>X10*X12*$F$107*$I$107</f>
        <v>0</v>
      </c>
      <c r="Y107" s="169"/>
      <c r="Z107" s="169"/>
      <c r="AA107" s="169">
        <f>AA10*AA12*$F$107*$I$107</f>
        <v>0</v>
      </c>
      <c r="AB107" s="170"/>
      <c r="AC107" s="321"/>
      <c r="AD107" s="321"/>
      <c r="AE107" s="321"/>
      <c r="AF107" s="321"/>
    </row>
    <row r="108" spans="1:32" s="4" customFormat="1" outlineLevel="1" x14ac:dyDescent="0.25">
      <c r="A108" s="4" t="s">
        <v>112</v>
      </c>
      <c r="C108" s="193"/>
      <c r="D108" s="238"/>
      <c r="E108" s="69"/>
      <c r="F108" s="70"/>
      <c r="G108" s="103" t="s">
        <v>14</v>
      </c>
      <c r="H108" s="304" t="s">
        <v>52</v>
      </c>
      <c r="I108" s="165">
        <v>2</v>
      </c>
      <c r="J108" s="165">
        <f>J10*J12*$F$108*$I$108</f>
        <v>0</v>
      </c>
      <c r="K108" s="165">
        <f>K10*K12*$F$108*$I$108</f>
        <v>0</v>
      </c>
      <c r="L108" s="165">
        <f>L10*L12*$F$108*$I$108</f>
        <v>0</v>
      </c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6"/>
      <c r="AC108" s="319">
        <f t="shared" ref="AC108" si="64">SUM(J108:AB110)</f>
        <v>0</v>
      </c>
      <c r="AD108" s="319">
        <f t="shared" ref="AD108" si="65">SUM(J108:AB110)</f>
        <v>0</v>
      </c>
      <c r="AE108" s="319">
        <f t="shared" ref="AE108" si="66">SUM(J108:AB110)</f>
        <v>0</v>
      </c>
      <c r="AF108" s="319">
        <f t="shared" ref="AF108" si="67">SUM(J108:AB110)</f>
        <v>0</v>
      </c>
    </row>
    <row r="109" spans="1:32" s="4" customFormat="1" outlineLevel="1" x14ac:dyDescent="0.25">
      <c r="A109" s="4" t="s">
        <v>114</v>
      </c>
      <c r="C109" s="193"/>
      <c r="D109" s="238"/>
      <c r="E109" s="128"/>
      <c r="F109" s="57"/>
      <c r="G109" s="85" t="s">
        <v>14</v>
      </c>
      <c r="H109" s="305"/>
      <c r="I109" s="167">
        <v>2</v>
      </c>
      <c r="J109" s="167"/>
      <c r="K109" s="167"/>
      <c r="L109" s="167"/>
      <c r="M109" s="167">
        <f>M10*M12*$F$109*$I$109</f>
        <v>0</v>
      </c>
      <c r="N109" s="167">
        <f>N10*N12*$F$109*$I$109</f>
        <v>0</v>
      </c>
      <c r="O109" s="167">
        <f>O10*O12*$F$109*$I$109</f>
        <v>0</v>
      </c>
      <c r="P109" s="167">
        <f>P10*P12*$F$109*$I$109</f>
        <v>0</v>
      </c>
      <c r="Q109" s="167">
        <f>R10*R12*$F$109*$I$109</f>
        <v>0</v>
      </c>
      <c r="R109" s="167"/>
      <c r="S109" s="167"/>
      <c r="T109" s="167">
        <f>U10*U12*$F$109*$I$109</f>
        <v>0</v>
      </c>
      <c r="U109" s="167"/>
      <c r="V109" s="167"/>
      <c r="W109" s="167">
        <f>X10*X12*$F$109*$I$109</f>
        <v>0</v>
      </c>
      <c r="X109" s="167"/>
      <c r="Y109" s="167"/>
      <c r="Z109" s="167">
        <f>AA10*AA12*$F$109*$I$109</f>
        <v>0</v>
      </c>
      <c r="AA109" s="167"/>
      <c r="AB109" s="168"/>
      <c r="AC109" s="320"/>
      <c r="AD109" s="320"/>
      <c r="AE109" s="320"/>
      <c r="AF109" s="320"/>
    </row>
    <row r="110" spans="1:32" s="4" customFormat="1" ht="15.75" outlineLevel="1" thickBot="1" x14ac:dyDescent="0.3">
      <c r="A110" s="4" t="s">
        <v>113</v>
      </c>
      <c r="C110" s="193"/>
      <c r="D110" s="238"/>
      <c r="E110" s="155"/>
      <c r="F110" s="153"/>
      <c r="G110" s="104" t="s">
        <v>14</v>
      </c>
      <c r="H110" s="306"/>
      <c r="I110" s="169">
        <v>2</v>
      </c>
      <c r="J110" s="169"/>
      <c r="K110" s="169"/>
      <c r="L110" s="169"/>
      <c r="M110" s="169"/>
      <c r="N110" s="169"/>
      <c r="O110" s="169"/>
      <c r="P110" s="169"/>
      <c r="Q110" s="169"/>
      <c r="R110" s="169">
        <f>R10*R12*$F$110*$I$110</f>
        <v>0</v>
      </c>
      <c r="S110" s="169"/>
      <c r="T110" s="169"/>
      <c r="U110" s="169">
        <f>U10*U12*$F$110*$I$110</f>
        <v>0</v>
      </c>
      <c r="V110" s="169"/>
      <c r="W110" s="169"/>
      <c r="X110" s="169">
        <f>X10*X12*$F$110*$I$110</f>
        <v>0</v>
      </c>
      <c r="Y110" s="169"/>
      <c r="Z110" s="169"/>
      <c r="AA110" s="169">
        <f>AA10*AA12*$F$110*$I$110</f>
        <v>0</v>
      </c>
      <c r="AB110" s="170"/>
      <c r="AC110" s="321"/>
      <c r="AD110" s="321"/>
      <c r="AE110" s="321"/>
      <c r="AF110" s="321"/>
    </row>
    <row r="111" spans="1:32" s="4" customFormat="1" outlineLevel="1" x14ac:dyDescent="0.25">
      <c r="A111" s="4" t="s">
        <v>112</v>
      </c>
      <c r="C111" s="193"/>
      <c r="D111" s="238"/>
      <c r="E111" s="69"/>
      <c r="F111" s="70"/>
      <c r="G111" s="103" t="s">
        <v>14</v>
      </c>
      <c r="H111" s="304" t="s">
        <v>111</v>
      </c>
      <c r="I111" s="165">
        <v>2</v>
      </c>
      <c r="J111" s="165">
        <f>J10*J12*$F$111*$I$111</f>
        <v>0</v>
      </c>
      <c r="K111" s="165">
        <f>K10*K12*$F$111*$I$111</f>
        <v>0</v>
      </c>
      <c r="L111" s="165">
        <f>L10*L12*$F$111*$I$111</f>
        <v>0</v>
      </c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6"/>
      <c r="AC111" s="319">
        <f t="shared" ref="AC111" si="68">SUM(J111:AB113)</f>
        <v>0</v>
      </c>
      <c r="AD111" s="319">
        <f t="shared" ref="AD111" si="69">SUM(J111:AB113)</f>
        <v>0</v>
      </c>
      <c r="AE111" s="319">
        <f t="shared" ref="AE111" si="70">SUM(J111:AB113)</f>
        <v>0</v>
      </c>
      <c r="AF111" s="319">
        <f t="shared" ref="AF111" si="71">SUM(J111:AB113)</f>
        <v>0</v>
      </c>
    </row>
    <row r="112" spans="1:32" s="4" customFormat="1" outlineLevel="1" x14ac:dyDescent="0.25">
      <c r="A112" s="4" t="s">
        <v>114</v>
      </c>
      <c r="C112" s="193"/>
      <c r="D112" s="238"/>
      <c r="E112" s="128"/>
      <c r="F112" s="57"/>
      <c r="G112" s="85" t="s">
        <v>14</v>
      </c>
      <c r="H112" s="305"/>
      <c r="I112" s="167">
        <v>2</v>
      </c>
      <c r="J112" s="167"/>
      <c r="K112" s="167"/>
      <c r="L112" s="167"/>
      <c r="M112" s="167">
        <f>M10*M12*$F$112*$I$112</f>
        <v>0</v>
      </c>
      <c r="N112" s="167">
        <f>N10*N12*$F$112*$I$112</f>
        <v>0</v>
      </c>
      <c r="O112" s="167">
        <f>O10*O12*$F$112*$I$112</f>
        <v>0</v>
      </c>
      <c r="P112" s="167">
        <f>P10*P12*$F$112*$I$112</f>
        <v>0</v>
      </c>
      <c r="Q112" s="167">
        <f>R10*R12*$F$112*$I$112</f>
        <v>0</v>
      </c>
      <c r="R112" s="167"/>
      <c r="S112" s="167"/>
      <c r="T112" s="167">
        <f>U10*U12*$F$112*$I$112</f>
        <v>0</v>
      </c>
      <c r="U112" s="167"/>
      <c r="V112" s="167"/>
      <c r="W112" s="167">
        <f>X10*X12*$F$112*$I$112</f>
        <v>0</v>
      </c>
      <c r="X112" s="167"/>
      <c r="Y112" s="167"/>
      <c r="Z112" s="167">
        <f>AA10*AA12*$F$112*$I$112</f>
        <v>0</v>
      </c>
      <c r="AA112" s="167"/>
      <c r="AB112" s="168"/>
      <c r="AC112" s="320"/>
      <c r="AD112" s="320"/>
      <c r="AE112" s="320"/>
      <c r="AF112" s="320"/>
    </row>
    <row r="113" spans="1:32" s="4" customFormat="1" ht="15.75" outlineLevel="1" thickBot="1" x14ac:dyDescent="0.3">
      <c r="A113" s="4" t="s">
        <v>113</v>
      </c>
      <c r="C113" s="194"/>
      <c r="D113" s="239"/>
      <c r="E113" s="155"/>
      <c r="F113" s="153"/>
      <c r="G113" s="104" t="s">
        <v>14</v>
      </c>
      <c r="H113" s="306"/>
      <c r="I113" s="169">
        <v>2</v>
      </c>
      <c r="J113" s="169"/>
      <c r="K113" s="169"/>
      <c r="L113" s="169"/>
      <c r="M113" s="169"/>
      <c r="N113" s="169"/>
      <c r="O113" s="169"/>
      <c r="P113" s="169"/>
      <c r="Q113" s="169"/>
      <c r="R113" s="169">
        <f>R10*R12*$F$113*$I$113</f>
        <v>0</v>
      </c>
      <c r="S113" s="169"/>
      <c r="T113" s="169"/>
      <c r="U113" s="169">
        <f>U10*U12*$F$113*$I$113</f>
        <v>0</v>
      </c>
      <c r="V113" s="169"/>
      <c r="W113" s="169"/>
      <c r="X113" s="169">
        <f>X10*X12*$F$113*$I$113</f>
        <v>0</v>
      </c>
      <c r="Y113" s="169"/>
      <c r="Z113" s="169"/>
      <c r="AA113" s="169">
        <f>AA10*AA12*$F$113*$I$113</f>
        <v>0</v>
      </c>
      <c r="AB113" s="170"/>
      <c r="AC113" s="321"/>
      <c r="AD113" s="321"/>
      <c r="AE113" s="321"/>
      <c r="AF113" s="321"/>
    </row>
    <row r="114" spans="1:32" s="4" customFormat="1" outlineLevel="1" x14ac:dyDescent="0.25">
      <c r="A114" s="4" t="s">
        <v>112</v>
      </c>
      <c r="C114" s="157"/>
      <c r="D114" s="158"/>
      <c r="E114" s="69"/>
      <c r="F114" s="70"/>
      <c r="G114" s="103" t="s">
        <v>14</v>
      </c>
      <c r="H114" s="328" t="s">
        <v>115</v>
      </c>
      <c r="I114" s="171">
        <v>2</v>
      </c>
      <c r="J114" s="171">
        <f>J10*J12*$F$114*$I$114</f>
        <v>0</v>
      </c>
      <c r="K114" s="171">
        <f t="shared" ref="K114:L114" si="72">K10*K12*$F$114*$I$114</f>
        <v>0</v>
      </c>
      <c r="L114" s="171">
        <f t="shared" si="72"/>
        <v>0</v>
      </c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2"/>
      <c r="AC114" s="319">
        <f t="shared" ref="AC114" si="73">SUM(J114:AB116)</f>
        <v>0</v>
      </c>
      <c r="AD114" s="319">
        <f t="shared" ref="AD114" si="74">SUM(J114:AB116)</f>
        <v>0</v>
      </c>
      <c r="AE114" s="319">
        <f t="shared" ref="AE114" si="75">SUM(J114:AB116)</f>
        <v>0</v>
      </c>
      <c r="AF114" s="319">
        <f t="shared" ref="AF114" si="76">SUM(J114:AB116)</f>
        <v>0</v>
      </c>
    </row>
    <row r="115" spans="1:32" s="4" customFormat="1" outlineLevel="1" x14ac:dyDescent="0.25">
      <c r="A115" s="4" t="s">
        <v>114</v>
      </c>
      <c r="C115" s="157"/>
      <c r="D115" s="158"/>
      <c r="E115" s="128"/>
      <c r="F115" s="57"/>
      <c r="G115" s="85" t="s">
        <v>14</v>
      </c>
      <c r="H115" s="329"/>
      <c r="I115" s="173">
        <v>2</v>
      </c>
      <c r="J115" s="173"/>
      <c r="K115" s="173"/>
      <c r="L115" s="173"/>
      <c r="M115" s="173">
        <f>M10*M12*$F$115*$I$115</f>
        <v>0</v>
      </c>
      <c r="N115" s="173">
        <f t="shared" ref="N115:P115" si="77">N10*N12*$F$115*$I$115</f>
        <v>0</v>
      </c>
      <c r="O115" s="173">
        <f t="shared" si="77"/>
        <v>0</v>
      </c>
      <c r="P115" s="173">
        <f t="shared" si="77"/>
        <v>0</v>
      </c>
      <c r="Q115" s="173">
        <f>R10*R12*$F$115*$I$115</f>
        <v>0</v>
      </c>
      <c r="R115" s="173"/>
      <c r="S115" s="173"/>
      <c r="T115" s="173">
        <f>U10*U12*$F$115*$I$115</f>
        <v>0</v>
      </c>
      <c r="U115" s="173"/>
      <c r="V115" s="173"/>
      <c r="W115" s="173">
        <f>X10*X12*$F$115*$I$115</f>
        <v>0</v>
      </c>
      <c r="X115" s="173"/>
      <c r="Y115" s="173"/>
      <c r="Z115" s="173">
        <f>AA10*AA12*$F$115*$I$115</f>
        <v>0</v>
      </c>
      <c r="AA115" s="173"/>
      <c r="AB115" s="174"/>
      <c r="AC115" s="320"/>
      <c r="AD115" s="320"/>
      <c r="AE115" s="320"/>
      <c r="AF115" s="320"/>
    </row>
    <row r="116" spans="1:32" s="4" customFormat="1" ht="15.75" outlineLevel="1" thickBot="1" x14ac:dyDescent="0.3">
      <c r="A116" s="4" t="s">
        <v>113</v>
      </c>
      <c r="C116" s="157"/>
      <c r="D116" s="158"/>
      <c r="E116" s="155"/>
      <c r="F116" s="153"/>
      <c r="G116" s="104" t="s">
        <v>14</v>
      </c>
      <c r="H116" s="330"/>
      <c r="I116" s="175">
        <v>2</v>
      </c>
      <c r="J116" s="175"/>
      <c r="K116" s="175"/>
      <c r="L116" s="175"/>
      <c r="M116" s="175"/>
      <c r="N116" s="175"/>
      <c r="O116" s="175"/>
      <c r="P116" s="175"/>
      <c r="Q116" s="175"/>
      <c r="R116" s="175">
        <f>R10*R12*$F$116*$I$116</f>
        <v>0</v>
      </c>
      <c r="S116" s="175"/>
      <c r="T116" s="175"/>
      <c r="U116" s="175">
        <f>U10*U12*$F$116*$I$116</f>
        <v>0</v>
      </c>
      <c r="V116" s="175"/>
      <c r="W116" s="175"/>
      <c r="X116" s="175">
        <f>X10*X12*$F$116*$I$116</f>
        <v>0</v>
      </c>
      <c r="Y116" s="175"/>
      <c r="Z116" s="175"/>
      <c r="AA116" s="175">
        <f>AA10*AA12*$F$116*$I$116</f>
        <v>0</v>
      </c>
      <c r="AB116" s="176"/>
      <c r="AC116" s="321"/>
      <c r="AD116" s="321"/>
      <c r="AE116" s="321"/>
      <c r="AF116" s="321"/>
    </row>
    <row r="117" spans="1:32" s="4" customFormat="1" outlineLevel="1" x14ac:dyDescent="0.25">
      <c r="A117" s="4" t="s">
        <v>112</v>
      </c>
      <c r="C117" s="157"/>
      <c r="D117" s="158"/>
      <c r="E117" s="69"/>
      <c r="F117" s="70"/>
      <c r="G117" s="103" t="s">
        <v>14</v>
      </c>
      <c r="H117" s="328" t="s">
        <v>117</v>
      </c>
      <c r="I117" s="171">
        <v>2</v>
      </c>
      <c r="J117" s="171">
        <f>J10*J12*$F$117*$I$117</f>
        <v>0</v>
      </c>
      <c r="K117" s="171">
        <f t="shared" ref="K117:L117" si="78">K10*K12*$F$117*$I$117</f>
        <v>0</v>
      </c>
      <c r="L117" s="171">
        <f t="shared" si="78"/>
        <v>0</v>
      </c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2"/>
      <c r="AC117" s="319">
        <f t="shared" ref="AC117" si="79">SUM(J117:AB119)</f>
        <v>0</v>
      </c>
      <c r="AD117" s="319">
        <f t="shared" ref="AD117" si="80">SUM(J117:AB119)</f>
        <v>0</v>
      </c>
      <c r="AE117" s="319">
        <f t="shared" ref="AE117" si="81">SUM(J117:AB119)</f>
        <v>0</v>
      </c>
      <c r="AF117" s="319">
        <f t="shared" ref="AF117" si="82">SUM(J117:AB119)</f>
        <v>0</v>
      </c>
    </row>
    <row r="118" spans="1:32" s="4" customFormat="1" outlineLevel="1" x14ac:dyDescent="0.25">
      <c r="A118" s="4" t="s">
        <v>114</v>
      </c>
      <c r="C118" s="157"/>
      <c r="D118" s="158"/>
      <c r="E118" s="128"/>
      <c r="F118" s="57"/>
      <c r="G118" s="85" t="s">
        <v>14</v>
      </c>
      <c r="H118" s="329"/>
      <c r="I118" s="173">
        <v>2</v>
      </c>
      <c r="J118" s="173"/>
      <c r="K118" s="173"/>
      <c r="L118" s="173"/>
      <c r="M118" s="173">
        <f>M10*M12*$F$118*$I$118</f>
        <v>0</v>
      </c>
      <c r="N118" s="173">
        <f t="shared" ref="N118:P118" si="83">N10*N12*$F$118*$I$118</f>
        <v>0</v>
      </c>
      <c r="O118" s="173">
        <f t="shared" si="83"/>
        <v>0</v>
      </c>
      <c r="P118" s="173">
        <f t="shared" si="83"/>
        <v>0</v>
      </c>
      <c r="Q118" s="173">
        <f>R10*R12*$F$118*$I$118</f>
        <v>0</v>
      </c>
      <c r="R118" s="173"/>
      <c r="S118" s="173"/>
      <c r="T118" s="173">
        <f>U10*U12*$F$118*$I$118</f>
        <v>0</v>
      </c>
      <c r="U118" s="173"/>
      <c r="V118" s="173"/>
      <c r="W118" s="173">
        <f>X10*X12*$F$118*$I$118</f>
        <v>0</v>
      </c>
      <c r="X118" s="173"/>
      <c r="Y118" s="173"/>
      <c r="Z118" s="173">
        <f>AA10*AA12*$F$118*$I$118</f>
        <v>0</v>
      </c>
      <c r="AA118" s="173"/>
      <c r="AB118" s="174"/>
      <c r="AC118" s="320"/>
      <c r="AD118" s="320"/>
      <c r="AE118" s="320"/>
      <c r="AF118" s="320"/>
    </row>
    <row r="119" spans="1:32" s="4" customFormat="1" ht="15.75" outlineLevel="1" thickBot="1" x14ac:dyDescent="0.3">
      <c r="A119" s="4" t="s">
        <v>113</v>
      </c>
      <c r="C119" s="157"/>
      <c r="D119" s="158"/>
      <c r="E119" s="155"/>
      <c r="F119" s="153"/>
      <c r="G119" s="104" t="s">
        <v>14</v>
      </c>
      <c r="H119" s="330"/>
      <c r="I119" s="175">
        <v>2</v>
      </c>
      <c r="J119" s="175"/>
      <c r="K119" s="175"/>
      <c r="L119" s="175"/>
      <c r="M119" s="175"/>
      <c r="N119" s="175"/>
      <c r="O119" s="175"/>
      <c r="P119" s="175"/>
      <c r="Q119" s="175"/>
      <c r="R119" s="175">
        <f>R10*R12*$F$119*$I$119</f>
        <v>0</v>
      </c>
      <c r="S119" s="175"/>
      <c r="T119" s="175"/>
      <c r="U119" s="175">
        <f>U10*U12*$F$119*$I$119</f>
        <v>0</v>
      </c>
      <c r="V119" s="175"/>
      <c r="W119" s="175"/>
      <c r="X119" s="175">
        <f>X10*X12*$F$119*$I$119</f>
        <v>0</v>
      </c>
      <c r="Y119" s="175"/>
      <c r="Z119" s="175"/>
      <c r="AA119" s="175">
        <f>AA10*AA12*$F$119*$I$119</f>
        <v>0</v>
      </c>
      <c r="AB119" s="176"/>
      <c r="AC119" s="321"/>
      <c r="AD119" s="321"/>
      <c r="AE119" s="321"/>
      <c r="AF119" s="321"/>
    </row>
    <row r="120" spans="1:32" s="4" customFormat="1" outlineLevel="1" x14ac:dyDescent="0.25">
      <c r="A120" s="4" t="s">
        <v>112</v>
      </c>
      <c r="C120" s="157"/>
      <c r="D120" s="158"/>
      <c r="E120" s="69"/>
      <c r="F120" s="70"/>
      <c r="G120" s="103" t="s">
        <v>14</v>
      </c>
      <c r="H120" s="328" t="s">
        <v>118</v>
      </c>
      <c r="I120" s="171">
        <v>2</v>
      </c>
      <c r="J120" s="171">
        <f>J10*J12*$F$120*$I$120</f>
        <v>0</v>
      </c>
      <c r="K120" s="171">
        <f t="shared" ref="K120:L120" si="84">K10*K12*$F$120*$I$120</f>
        <v>0</v>
      </c>
      <c r="L120" s="171">
        <f t="shared" si="84"/>
        <v>0</v>
      </c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2"/>
      <c r="AC120" s="319">
        <f>SUM(J120:AB122)</f>
        <v>0</v>
      </c>
      <c r="AD120" s="319">
        <f t="shared" ref="AD120" si="85">SUM(J120:AB122)</f>
        <v>0</v>
      </c>
      <c r="AE120" s="319">
        <f t="shared" ref="AE120" si="86">SUM(J120:AB122)</f>
        <v>0</v>
      </c>
      <c r="AF120" s="319">
        <f t="shared" ref="AF120" si="87">SUM(J120:AB122)</f>
        <v>0</v>
      </c>
    </row>
    <row r="121" spans="1:32" s="4" customFormat="1" outlineLevel="1" x14ac:dyDescent="0.25">
      <c r="A121" s="4" t="s">
        <v>114</v>
      </c>
      <c r="C121" s="157"/>
      <c r="D121" s="158"/>
      <c r="E121" s="128"/>
      <c r="F121" s="57"/>
      <c r="G121" s="85" t="s">
        <v>14</v>
      </c>
      <c r="H121" s="329"/>
      <c r="I121" s="173">
        <v>2</v>
      </c>
      <c r="J121" s="173"/>
      <c r="K121" s="173"/>
      <c r="L121" s="173"/>
      <c r="M121" s="173">
        <f>M10*M12*$F$121*$I$121</f>
        <v>0</v>
      </c>
      <c r="N121" s="173">
        <f t="shared" ref="N121:P121" si="88">N10*N12*$F$121*$I$121</f>
        <v>0</v>
      </c>
      <c r="O121" s="173">
        <f t="shared" si="88"/>
        <v>0</v>
      </c>
      <c r="P121" s="173">
        <f t="shared" si="88"/>
        <v>0</v>
      </c>
      <c r="Q121" s="173">
        <f>R10*R12*$F$121*$I$121</f>
        <v>0</v>
      </c>
      <c r="R121" s="173"/>
      <c r="S121" s="173"/>
      <c r="T121" s="173">
        <f>U10*U12*$F$121*$I$121</f>
        <v>0</v>
      </c>
      <c r="U121" s="173"/>
      <c r="V121" s="173"/>
      <c r="W121" s="173">
        <f>X10*X12*$F$121*$I$121</f>
        <v>0</v>
      </c>
      <c r="X121" s="173"/>
      <c r="Y121" s="173"/>
      <c r="Z121" s="173">
        <f>AA10*AA12*$F$121*$I$121</f>
        <v>0</v>
      </c>
      <c r="AA121" s="173"/>
      <c r="AB121" s="174"/>
      <c r="AC121" s="320"/>
      <c r="AD121" s="320"/>
      <c r="AE121" s="320"/>
      <c r="AF121" s="320"/>
    </row>
    <row r="122" spans="1:32" s="4" customFormat="1" ht="15.75" outlineLevel="1" thickBot="1" x14ac:dyDescent="0.3">
      <c r="A122" s="4" t="s">
        <v>113</v>
      </c>
      <c r="C122" s="157"/>
      <c r="D122" s="158"/>
      <c r="E122" s="155"/>
      <c r="F122" s="153"/>
      <c r="G122" s="104" t="s">
        <v>14</v>
      </c>
      <c r="H122" s="330"/>
      <c r="I122" s="175">
        <v>2</v>
      </c>
      <c r="J122" s="175"/>
      <c r="K122" s="175"/>
      <c r="L122" s="175"/>
      <c r="M122" s="175"/>
      <c r="N122" s="175"/>
      <c r="O122" s="175"/>
      <c r="P122" s="175"/>
      <c r="Q122" s="175"/>
      <c r="R122" s="175">
        <f>R10*R12*$F$122*$I$122</f>
        <v>0</v>
      </c>
      <c r="S122" s="175"/>
      <c r="T122" s="175"/>
      <c r="U122" s="175">
        <f>U10*U12*$F$122*$I$122</f>
        <v>0</v>
      </c>
      <c r="V122" s="175"/>
      <c r="W122" s="175"/>
      <c r="X122" s="175">
        <f>X10*X12*$F$122*$I$122</f>
        <v>0</v>
      </c>
      <c r="Y122" s="175"/>
      <c r="Z122" s="175"/>
      <c r="AA122" s="175">
        <f>AA10*AA12*$F$122*$I$122</f>
        <v>0</v>
      </c>
      <c r="AB122" s="176"/>
      <c r="AC122" s="321"/>
      <c r="AD122" s="321"/>
      <c r="AE122" s="321"/>
      <c r="AF122" s="321"/>
    </row>
    <row r="123" spans="1:32" s="4" customFormat="1" outlineLevel="1" x14ac:dyDescent="0.25">
      <c r="C123" s="222"/>
      <c r="D123" s="219" t="s">
        <v>76</v>
      </c>
      <c r="E123" s="103"/>
      <c r="F123" s="70"/>
      <c r="G123" s="177" t="s">
        <v>14</v>
      </c>
      <c r="H123" s="177" t="s">
        <v>88</v>
      </c>
      <c r="I123" s="177">
        <v>2</v>
      </c>
      <c r="J123" s="177">
        <f>J10*J12*$F$123*$I$123</f>
        <v>0</v>
      </c>
      <c r="K123" s="177">
        <f t="shared" ref="K123:AA123" si="89">K10*K12*$F$123*$I$123</f>
        <v>0</v>
      </c>
      <c r="L123" s="177">
        <f t="shared" si="89"/>
        <v>0</v>
      </c>
      <c r="M123" s="177">
        <f t="shared" si="89"/>
        <v>0</v>
      </c>
      <c r="N123" s="177">
        <f t="shared" si="89"/>
        <v>0</v>
      </c>
      <c r="O123" s="177">
        <f t="shared" si="89"/>
        <v>0</v>
      </c>
      <c r="P123" s="177">
        <f t="shared" si="89"/>
        <v>0</v>
      </c>
      <c r="Q123" s="177"/>
      <c r="R123" s="177">
        <f t="shared" si="89"/>
        <v>0</v>
      </c>
      <c r="S123" s="177"/>
      <c r="T123" s="177"/>
      <c r="U123" s="177">
        <f t="shared" si="89"/>
        <v>0</v>
      </c>
      <c r="V123" s="177"/>
      <c r="W123" s="177"/>
      <c r="X123" s="177">
        <f t="shared" si="89"/>
        <v>0</v>
      </c>
      <c r="Y123" s="177"/>
      <c r="Z123" s="177"/>
      <c r="AA123" s="177">
        <f t="shared" si="89"/>
        <v>0</v>
      </c>
      <c r="AB123" s="177"/>
      <c r="AC123" s="107">
        <f>J123+K123+L123+M123+N123+O123+P123+R123+U123+X123+AA123</f>
        <v>0</v>
      </c>
      <c r="AD123" s="8">
        <f>J123+K123+L123+M123+N123+O123+P123+R123+U123+X123+AA123</f>
        <v>0</v>
      </c>
      <c r="AE123" s="8">
        <f>J123+K123+L123++M123+N123+O123+P123+R123+U123+X123+AA123</f>
        <v>0</v>
      </c>
      <c r="AF123" s="8">
        <f>J123+K123+L123+M123+N123+O123+P123+R123+U123+X123+AA123</f>
        <v>0</v>
      </c>
    </row>
    <row r="124" spans="1:32" s="4" customFormat="1" outlineLevel="1" x14ac:dyDescent="0.25">
      <c r="C124" s="223"/>
      <c r="D124" s="220"/>
      <c r="E124" s="85"/>
      <c r="F124" s="10"/>
      <c r="G124" s="178" t="s">
        <v>14</v>
      </c>
      <c r="H124" s="179"/>
      <c r="I124" s="179">
        <v>2</v>
      </c>
      <c r="J124" s="179">
        <f>J10*J12*$F$124*$I$124</f>
        <v>0</v>
      </c>
      <c r="K124" s="179">
        <f t="shared" ref="K124:P124" si="90">K10*K12*$F$124*$I$124</f>
        <v>0</v>
      </c>
      <c r="L124" s="179">
        <f t="shared" si="90"/>
        <v>0</v>
      </c>
      <c r="M124" s="179">
        <f t="shared" si="90"/>
        <v>0</v>
      </c>
      <c r="N124" s="179">
        <f t="shared" si="90"/>
        <v>0</v>
      </c>
      <c r="O124" s="179">
        <f t="shared" si="90"/>
        <v>0</v>
      </c>
      <c r="P124" s="179">
        <f t="shared" si="90"/>
        <v>0</v>
      </c>
      <c r="Q124" s="179"/>
      <c r="R124" s="179">
        <f>R10*R12*$F$124*$I$124</f>
        <v>0</v>
      </c>
      <c r="S124" s="179"/>
      <c r="T124" s="179"/>
      <c r="U124" s="179">
        <f>U10*U12*$F$124*$I$124</f>
        <v>0</v>
      </c>
      <c r="V124" s="179"/>
      <c r="W124" s="179"/>
      <c r="X124" s="179">
        <f>X10*X12*$F$124*$I$124</f>
        <v>0</v>
      </c>
      <c r="Y124" s="179"/>
      <c r="Z124" s="179"/>
      <c r="AA124" s="179">
        <f>AA10*AA12*$F$124*$I$124</f>
        <v>0</v>
      </c>
      <c r="AB124" s="179"/>
      <c r="AC124" s="107">
        <f>J124+K124+L124+M124+N124+O124+P124+R124+U124+X124+AA124</f>
        <v>0</v>
      </c>
      <c r="AD124" s="8">
        <f>J124+K124+L124+M124+N124+O124+P124+R124+U124+X124+AA124</f>
        <v>0</v>
      </c>
      <c r="AE124" s="8">
        <f>J124+K124+L124+M124+N124+O124+P124+R124+U124+X124+AA124</f>
        <v>0</v>
      </c>
      <c r="AF124" s="8">
        <f>J124+K124+L124+M124+N124+O124+P124+R124+U124+X124+AA124</f>
        <v>0</v>
      </c>
    </row>
    <row r="125" spans="1:32" s="4" customFormat="1" outlineLevel="1" x14ac:dyDescent="0.25">
      <c r="C125" s="223"/>
      <c r="D125" s="220"/>
      <c r="E125" s="85"/>
      <c r="F125" s="10"/>
      <c r="G125" s="178" t="s">
        <v>14</v>
      </c>
      <c r="H125" s="179"/>
      <c r="I125" s="179">
        <v>2</v>
      </c>
      <c r="J125" s="179">
        <f>J10*J12*$F$125*$I$125</f>
        <v>0</v>
      </c>
      <c r="K125" s="179">
        <f t="shared" ref="K125:P125" si="91">K10*K12*$F$125*$I$125</f>
        <v>0</v>
      </c>
      <c r="L125" s="179">
        <f t="shared" si="91"/>
        <v>0</v>
      </c>
      <c r="M125" s="179">
        <f t="shared" si="91"/>
        <v>0</v>
      </c>
      <c r="N125" s="179">
        <f t="shared" si="91"/>
        <v>0</v>
      </c>
      <c r="O125" s="179">
        <f t="shared" si="91"/>
        <v>0</v>
      </c>
      <c r="P125" s="179">
        <f t="shared" si="91"/>
        <v>0</v>
      </c>
      <c r="Q125" s="179"/>
      <c r="R125" s="179">
        <f>R10*R12*$F$125*$I$125</f>
        <v>0</v>
      </c>
      <c r="S125" s="179"/>
      <c r="T125" s="179"/>
      <c r="U125" s="179">
        <f>U10*U12*$F$125*$I$125</f>
        <v>0</v>
      </c>
      <c r="V125" s="179"/>
      <c r="W125" s="179"/>
      <c r="X125" s="179">
        <f>X10*X12*$F$125*$I$125</f>
        <v>0</v>
      </c>
      <c r="Y125" s="179"/>
      <c r="Z125" s="179"/>
      <c r="AA125" s="179">
        <f>AA10*AA12*$F$125*$I$125</f>
        <v>0</v>
      </c>
      <c r="AB125" s="179"/>
      <c r="AC125" s="107">
        <f>J125+K125+L125+M125+N125+O125+P125+R125+U125+X125+AA125</f>
        <v>0</v>
      </c>
      <c r="AD125" s="8">
        <f t="shared" ref="AD125:AD127" si="92">J125+K125+L125+M125+N125+O125+P125+R125+U125+X125+AA125</f>
        <v>0</v>
      </c>
      <c r="AE125" s="8">
        <f t="shared" ref="AE125:AE127" si="93">J125+K125+L125+M125+N125+O125+P125+R125+U125+X125+AA125</f>
        <v>0</v>
      </c>
      <c r="AF125" s="8">
        <f t="shared" ref="AF125:AF126" si="94">J125+K125+L125+M125+N125+O125+P125+R125+U125+X125+AA125</f>
        <v>0</v>
      </c>
    </row>
    <row r="126" spans="1:32" s="4" customFormat="1" ht="15.75" outlineLevel="1" thickBot="1" x14ac:dyDescent="0.3">
      <c r="C126" s="224"/>
      <c r="D126" s="221"/>
      <c r="E126" s="104"/>
      <c r="F126" s="73"/>
      <c r="G126" s="180" t="s">
        <v>14</v>
      </c>
      <c r="H126" s="180" t="s">
        <v>89</v>
      </c>
      <c r="I126" s="180">
        <v>2</v>
      </c>
      <c r="J126" s="180">
        <f>J10*J12*$F$126*$I$126</f>
        <v>0</v>
      </c>
      <c r="K126" s="180">
        <f t="shared" ref="K126:R126" si="95">K10*K12*$F$126*$I$126</f>
        <v>0</v>
      </c>
      <c r="L126" s="180">
        <f t="shared" si="95"/>
        <v>0</v>
      </c>
      <c r="M126" s="180">
        <f t="shared" si="95"/>
        <v>0</v>
      </c>
      <c r="N126" s="180">
        <f t="shared" si="95"/>
        <v>0</v>
      </c>
      <c r="O126" s="180">
        <f t="shared" si="95"/>
        <v>0</v>
      </c>
      <c r="P126" s="180">
        <f t="shared" si="95"/>
        <v>0</v>
      </c>
      <c r="Q126" s="180"/>
      <c r="R126" s="180">
        <f t="shared" si="95"/>
        <v>0</v>
      </c>
      <c r="S126" s="180"/>
      <c r="T126" s="180"/>
      <c r="U126" s="180">
        <f t="shared" ref="U126" si="96">U10*U12*$F$126*$I$126</f>
        <v>0</v>
      </c>
      <c r="V126" s="180"/>
      <c r="W126" s="180"/>
      <c r="X126" s="180">
        <f t="shared" ref="X126" si="97">X10*X12*$F$126*$I$126</f>
        <v>0</v>
      </c>
      <c r="Y126" s="180"/>
      <c r="Z126" s="180"/>
      <c r="AA126" s="180">
        <f t="shared" ref="AA126" si="98">AA10*AA12*$F$126*$I$126</f>
        <v>0</v>
      </c>
      <c r="AB126" s="180"/>
      <c r="AC126" s="107">
        <f t="shared" ref="AC126:AC127" si="99">J126+K126+L126+M126+N126+O126+P126+R126+U126+X126+AA126</f>
        <v>0</v>
      </c>
      <c r="AD126" s="8">
        <f t="shared" si="92"/>
        <v>0</v>
      </c>
      <c r="AE126" s="8">
        <f>J126+K126+L126+M126+N126+O126+P126+R126+U126+X126+AA126</f>
        <v>0</v>
      </c>
      <c r="AF126" s="8">
        <f t="shared" si="94"/>
        <v>0</v>
      </c>
    </row>
    <row r="127" spans="1:32" s="4" customFormat="1" ht="15.75" outlineLevel="1" thickBot="1" x14ac:dyDescent="0.3">
      <c r="C127" s="157"/>
      <c r="D127" s="79"/>
      <c r="E127" s="106"/>
      <c r="F127" s="127"/>
      <c r="G127" s="178" t="s">
        <v>14</v>
      </c>
      <c r="H127" s="178" t="s">
        <v>75</v>
      </c>
      <c r="I127" s="178">
        <v>2</v>
      </c>
      <c r="J127" s="178">
        <f>J10*J12*$F$127*$I$127</f>
        <v>0</v>
      </c>
      <c r="K127" s="178">
        <f t="shared" ref="K127:R127" si="100">K10*K12*$F$127*$I$127</f>
        <v>0</v>
      </c>
      <c r="L127" s="178">
        <f t="shared" si="100"/>
        <v>0</v>
      </c>
      <c r="M127" s="178">
        <f t="shared" si="100"/>
        <v>0</v>
      </c>
      <c r="N127" s="178">
        <f t="shared" si="100"/>
        <v>0</v>
      </c>
      <c r="O127" s="178">
        <f t="shared" si="100"/>
        <v>0</v>
      </c>
      <c r="P127" s="178">
        <f t="shared" si="100"/>
        <v>0</v>
      </c>
      <c r="Q127" s="178"/>
      <c r="R127" s="178">
        <f t="shared" si="100"/>
        <v>0</v>
      </c>
      <c r="S127" s="178"/>
      <c r="T127" s="178"/>
      <c r="U127" s="178">
        <f t="shared" ref="U127" si="101">U10*U12*$F$127*$I$127</f>
        <v>0</v>
      </c>
      <c r="V127" s="178"/>
      <c r="W127" s="178"/>
      <c r="X127" s="178">
        <f t="shared" ref="X127" si="102">X10*X12*$F$127*$I$127</f>
        <v>0</v>
      </c>
      <c r="Y127" s="178"/>
      <c r="Z127" s="178"/>
      <c r="AA127" s="178">
        <f t="shared" ref="AA127" si="103">AA10*AA12*$F$127*$I$127</f>
        <v>0</v>
      </c>
      <c r="AB127" s="178"/>
      <c r="AC127" s="107">
        <f t="shared" si="99"/>
        <v>0</v>
      </c>
      <c r="AD127" s="8">
        <f t="shared" si="92"/>
        <v>0</v>
      </c>
      <c r="AE127" s="8">
        <f t="shared" si="93"/>
        <v>0</v>
      </c>
      <c r="AF127" s="8">
        <f>J127+K127+L127+M127+N127+O127+P127+R127+U127+X127+AA127</f>
        <v>0</v>
      </c>
    </row>
    <row r="128" spans="1:32" s="4" customFormat="1" ht="15" customHeight="1" outlineLevel="1" x14ac:dyDescent="0.25">
      <c r="C128" s="225" t="s">
        <v>16</v>
      </c>
      <c r="D128" s="226"/>
      <c r="E128" s="226"/>
      <c r="F128" s="226"/>
      <c r="G128" s="131" t="s">
        <v>2</v>
      </c>
      <c r="H128" s="131" t="s">
        <v>15</v>
      </c>
      <c r="I128" s="22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07"/>
      <c r="AD128" s="8"/>
      <c r="AE128" s="8"/>
      <c r="AF128" s="8"/>
    </row>
    <row r="129" spans="3:32" s="4" customFormat="1" outlineLevel="1" x14ac:dyDescent="0.25">
      <c r="C129" s="227"/>
      <c r="D129" s="228"/>
      <c r="E129" s="228"/>
      <c r="F129" s="228"/>
      <c r="G129" s="83" t="s">
        <v>2</v>
      </c>
      <c r="H129" s="83" t="s">
        <v>53</v>
      </c>
      <c r="I129" s="100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107">
        <v>6</v>
      </c>
      <c r="AD129" s="8">
        <v>6</v>
      </c>
      <c r="AE129" s="8">
        <v>6</v>
      </c>
      <c r="AF129" s="8"/>
    </row>
    <row r="130" spans="3:32" s="4" customFormat="1" outlineLevel="1" x14ac:dyDescent="0.25">
      <c r="C130" s="227"/>
      <c r="D130" s="228"/>
      <c r="E130" s="228"/>
      <c r="F130" s="228"/>
      <c r="G130" s="83" t="s">
        <v>2</v>
      </c>
      <c r="H130" s="83" t="s">
        <v>54</v>
      </c>
      <c r="I130" s="100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107">
        <v>6</v>
      </c>
      <c r="AD130" s="8">
        <v>6</v>
      </c>
      <c r="AE130" s="8">
        <v>6</v>
      </c>
      <c r="AF130" s="8"/>
    </row>
    <row r="131" spans="3:32" s="4" customFormat="1" ht="15.75" outlineLevel="1" thickBot="1" x14ac:dyDescent="0.3">
      <c r="C131" s="229"/>
      <c r="D131" s="230"/>
      <c r="E131" s="230"/>
      <c r="F131" s="230"/>
      <c r="G131" s="132" t="s">
        <v>87</v>
      </c>
      <c r="H131" s="132" t="s">
        <v>67</v>
      </c>
      <c r="I131" s="26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07"/>
      <c r="AD131" s="8"/>
      <c r="AE131" s="8"/>
      <c r="AF131" s="8"/>
    </row>
    <row r="132" spans="3:32" s="4" customFormat="1" ht="15" customHeight="1" outlineLevel="1" x14ac:dyDescent="0.25">
      <c r="C132" s="232" t="s">
        <v>17</v>
      </c>
      <c r="D132" s="235"/>
      <c r="E132" s="235"/>
      <c r="F132" s="235"/>
      <c r="G132" s="133" t="s">
        <v>2</v>
      </c>
      <c r="H132" s="133" t="s">
        <v>18</v>
      </c>
      <c r="I132" s="22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07"/>
      <c r="AD132" s="8"/>
      <c r="AE132" s="8"/>
      <c r="AF132" s="8"/>
    </row>
    <row r="133" spans="3:32" s="4" customFormat="1" outlineLevel="1" x14ac:dyDescent="0.25">
      <c r="C133" s="233"/>
      <c r="D133" s="231" t="s">
        <v>19</v>
      </c>
      <c r="E133" s="231"/>
      <c r="F133" s="231"/>
      <c r="G133" s="84" t="s">
        <v>2</v>
      </c>
      <c r="H133" s="84" t="s">
        <v>20</v>
      </c>
      <c r="I133" s="100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107">
        <v>2</v>
      </c>
      <c r="AD133" s="8">
        <v>2</v>
      </c>
      <c r="AE133" s="8">
        <v>2</v>
      </c>
      <c r="AF133" s="8"/>
    </row>
    <row r="134" spans="3:32" s="4" customFormat="1" outlineLevel="1" x14ac:dyDescent="0.25">
      <c r="C134" s="233"/>
      <c r="D134" s="231"/>
      <c r="E134" s="231"/>
      <c r="F134" s="231"/>
      <c r="G134" s="84" t="s">
        <v>2</v>
      </c>
      <c r="H134" s="84" t="s">
        <v>55</v>
      </c>
      <c r="I134" s="100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107">
        <v>2</v>
      </c>
      <c r="AD134" s="8">
        <v>2</v>
      </c>
      <c r="AE134" s="8">
        <v>2</v>
      </c>
      <c r="AF134" s="8"/>
    </row>
    <row r="135" spans="3:32" s="4" customFormat="1" outlineLevel="1" x14ac:dyDescent="0.25">
      <c r="C135" s="233"/>
      <c r="D135" s="231"/>
      <c r="E135" s="231"/>
      <c r="F135" s="231"/>
      <c r="G135" s="84" t="s">
        <v>2</v>
      </c>
      <c r="H135" s="84" t="s">
        <v>21</v>
      </c>
      <c r="I135" s="100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107">
        <v>3</v>
      </c>
      <c r="AD135" s="8">
        <v>3</v>
      </c>
      <c r="AE135" s="8">
        <v>3</v>
      </c>
      <c r="AF135" s="8"/>
    </row>
    <row r="136" spans="3:32" s="4" customFormat="1" ht="15.75" outlineLevel="1" thickBot="1" x14ac:dyDescent="0.3">
      <c r="C136" s="234"/>
      <c r="D136" s="236"/>
      <c r="E136" s="236"/>
      <c r="F136" s="236"/>
      <c r="G136" s="134" t="s">
        <v>14</v>
      </c>
      <c r="H136" s="134" t="s">
        <v>22</v>
      </c>
      <c r="I136" s="26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07"/>
      <c r="AD136" s="8"/>
      <c r="AE136" s="8"/>
      <c r="AF136" s="8"/>
    </row>
    <row r="137" spans="3:32" s="4" customFormat="1" outlineLevel="1" x14ac:dyDescent="0.25">
      <c r="C137" s="215" t="s">
        <v>25</v>
      </c>
      <c r="D137" s="216"/>
      <c r="E137" s="216"/>
      <c r="F137" s="216"/>
      <c r="G137" s="135" t="s">
        <v>2</v>
      </c>
      <c r="H137" s="135" t="s">
        <v>56</v>
      </c>
      <c r="I137" s="22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07"/>
      <c r="AD137" s="8"/>
      <c r="AE137" s="8"/>
      <c r="AF137" s="8"/>
    </row>
    <row r="138" spans="3:32" s="4" customFormat="1" ht="15.75" outlineLevel="1" thickBot="1" x14ac:dyDescent="0.3">
      <c r="C138" s="217"/>
      <c r="D138" s="218"/>
      <c r="E138" s="218"/>
      <c r="F138" s="218"/>
      <c r="G138" s="136" t="s">
        <v>2</v>
      </c>
      <c r="H138" s="136" t="s">
        <v>58</v>
      </c>
      <c r="I138" s="2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07"/>
      <c r="AD138" s="8"/>
      <c r="AE138" s="8"/>
      <c r="AF138" s="8"/>
    </row>
    <row r="139" spans="3:32" s="4" customFormat="1" outlineLevel="1" x14ac:dyDescent="0.2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5"/>
      <c r="AD139" s="5"/>
      <c r="AE139" s="5"/>
      <c r="AF139" s="5"/>
    </row>
    <row r="140" spans="3:32" s="4" customFormat="1" ht="30" customHeight="1" x14ac:dyDescent="0.2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54"/>
      <c r="AD140" s="54"/>
      <c r="AE140" s="54"/>
      <c r="AF140" s="54"/>
    </row>
  </sheetData>
  <mergeCells count="166">
    <mergeCell ref="AC117:AC119"/>
    <mergeCell ref="AD117:AD119"/>
    <mergeCell ref="AE117:AE119"/>
    <mergeCell ref="AF117:AF119"/>
    <mergeCell ref="H120:H122"/>
    <mergeCell ref="AC120:AC122"/>
    <mergeCell ref="AD120:AD122"/>
    <mergeCell ref="AE120:AE122"/>
    <mergeCell ref="AF120:AF122"/>
    <mergeCell ref="H117:H119"/>
    <mergeCell ref="AC108:AC110"/>
    <mergeCell ref="AD108:AD110"/>
    <mergeCell ref="AE108:AE110"/>
    <mergeCell ref="AF108:AF110"/>
    <mergeCell ref="AC111:AC113"/>
    <mergeCell ref="AD111:AD113"/>
    <mergeCell ref="AE111:AE113"/>
    <mergeCell ref="AF111:AF113"/>
    <mergeCell ref="H114:H116"/>
    <mergeCell ref="AC114:AC116"/>
    <mergeCell ref="AD114:AD116"/>
    <mergeCell ref="AE114:AE116"/>
    <mergeCell ref="AF114:AF116"/>
    <mergeCell ref="H108:H110"/>
    <mergeCell ref="H111:H113"/>
    <mergeCell ref="AF99:AF101"/>
    <mergeCell ref="AC102:AC104"/>
    <mergeCell ref="AD102:AD104"/>
    <mergeCell ref="AE102:AE104"/>
    <mergeCell ref="AF102:AF104"/>
    <mergeCell ref="AC105:AC107"/>
    <mergeCell ref="AD105:AD107"/>
    <mergeCell ref="AE105:AE107"/>
    <mergeCell ref="AF105:AF107"/>
    <mergeCell ref="AC87:AC89"/>
    <mergeCell ref="AD87:AD89"/>
    <mergeCell ref="AE87:AE89"/>
    <mergeCell ref="AF87:AF89"/>
    <mergeCell ref="H90:H92"/>
    <mergeCell ref="H93:H95"/>
    <mergeCell ref="H96:H98"/>
    <mergeCell ref="H99:H101"/>
    <mergeCell ref="H102:H104"/>
    <mergeCell ref="AC90:AC92"/>
    <mergeCell ref="AD90:AD92"/>
    <mergeCell ref="AE90:AE92"/>
    <mergeCell ref="AF90:AF92"/>
    <mergeCell ref="AC93:AC95"/>
    <mergeCell ref="AD93:AD95"/>
    <mergeCell ref="AE93:AE95"/>
    <mergeCell ref="AF93:AF95"/>
    <mergeCell ref="AC96:AC98"/>
    <mergeCell ref="AD96:AD98"/>
    <mergeCell ref="AE96:AE98"/>
    <mergeCell ref="AF96:AF98"/>
    <mergeCell ref="AC99:AC101"/>
    <mergeCell ref="AD99:AD101"/>
    <mergeCell ref="AE99:AE101"/>
    <mergeCell ref="AC78:AC80"/>
    <mergeCell ref="AD78:AD80"/>
    <mergeCell ref="AE78:AE80"/>
    <mergeCell ref="AF78:AF80"/>
    <mergeCell ref="AC81:AC83"/>
    <mergeCell ref="AD81:AD83"/>
    <mergeCell ref="AE81:AE83"/>
    <mergeCell ref="AF81:AF83"/>
    <mergeCell ref="AC84:AC86"/>
    <mergeCell ref="AD84:AD86"/>
    <mergeCell ref="AE84:AE86"/>
    <mergeCell ref="AF84:AF86"/>
    <mergeCell ref="A6:A12"/>
    <mergeCell ref="F42:F57"/>
    <mergeCell ref="W3:Y3"/>
    <mergeCell ref="W4:X4"/>
    <mergeCell ref="K3:K5"/>
    <mergeCell ref="H60:H62"/>
    <mergeCell ref="G60:G62"/>
    <mergeCell ref="F60:F62"/>
    <mergeCell ref="H105:H107"/>
    <mergeCell ref="C12:H12"/>
    <mergeCell ref="A27:A33"/>
    <mergeCell ref="C27:H27"/>
    <mergeCell ref="C28:H28"/>
    <mergeCell ref="C29:H29"/>
    <mergeCell ref="C30:H30"/>
    <mergeCell ref="C31:H31"/>
    <mergeCell ref="C32:H32"/>
    <mergeCell ref="C33:H33"/>
    <mergeCell ref="Q33:R33"/>
    <mergeCell ref="Q19:R19"/>
    <mergeCell ref="Q26:R26"/>
    <mergeCell ref="Q40:R40"/>
    <mergeCell ref="A3:A5"/>
    <mergeCell ref="A34:A40"/>
    <mergeCell ref="C36:H36"/>
    <mergeCell ref="C37:H37"/>
    <mergeCell ref="C38:H38"/>
    <mergeCell ref="C39:H39"/>
    <mergeCell ref="C40:H40"/>
    <mergeCell ref="A13:A19"/>
    <mergeCell ref="A20:A26"/>
    <mergeCell ref="C17:H17"/>
    <mergeCell ref="C18:H18"/>
    <mergeCell ref="C20:H20"/>
    <mergeCell ref="C21:H21"/>
    <mergeCell ref="C22:H22"/>
    <mergeCell ref="C23:H23"/>
    <mergeCell ref="C24:H24"/>
    <mergeCell ref="C137:F138"/>
    <mergeCell ref="D123:D126"/>
    <mergeCell ref="C123:C126"/>
    <mergeCell ref="C128:F131"/>
    <mergeCell ref="D133:F135"/>
    <mergeCell ref="C132:C136"/>
    <mergeCell ref="D132:F132"/>
    <mergeCell ref="D136:F136"/>
    <mergeCell ref="C6:H6"/>
    <mergeCell ref="C7:H7"/>
    <mergeCell ref="C8:H8"/>
    <mergeCell ref="C9:H9"/>
    <mergeCell ref="C10:H10"/>
    <mergeCell ref="C11:H11"/>
    <mergeCell ref="D90:D113"/>
    <mergeCell ref="C77:D77"/>
    <mergeCell ref="C58:D58"/>
    <mergeCell ref="C64:D76"/>
    <mergeCell ref="C42:C57"/>
    <mergeCell ref="D42:D44"/>
    <mergeCell ref="D45:D49"/>
    <mergeCell ref="D52:D53"/>
    <mergeCell ref="C60:D63"/>
    <mergeCell ref="D54:D57"/>
    <mergeCell ref="C78:C113"/>
    <mergeCell ref="C3:H5"/>
    <mergeCell ref="P3:P5"/>
    <mergeCell ref="N3:O4"/>
    <mergeCell ref="C41:D41"/>
    <mergeCell ref="J3:J5"/>
    <mergeCell ref="L3:L5"/>
    <mergeCell ref="M3:M5"/>
    <mergeCell ref="C59:D59"/>
    <mergeCell ref="C13:H13"/>
    <mergeCell ref="C14:H14"/>
    <mergeCell ref="H78:H80"/>
    <mergeCell ref="H81:H83"/>
    <mergeCell ref="H84:H86"/>
    <mergeCell ref="D78:D89"/>
    <mergeCell ref="I3:I5"/>
    <mergeCell ref="H87:H89"/>
    <mergeCell ref="C25:H25"/>
    <mergeCell ref="C26:H26"/>
    <mergeCell ref="C15:H15"/>
    <mergeCell ref="C16:H16"/>
    <mergeCell ref="C19:H19"/>
    <mergeCell ref="C34:H34"/>
    <mergeCell ref="C35:H35"/>
    <mergeCell ref="AD3:AD5"/>
    <mergeCell ref="AE3:AE5"/>
    <mergeCell ref="AF3:AF5"/>
    <mergeCell ref="T3:V3"/>
    <mergeCell ref="Z3:AB3"/>
    <mergeCell ref="T4:U4"/>
    <mergeCell ref="Z4:AA4"/>
    <mergeCell ref="AC3:AC5"/>
    <mergeCell ref="Q4:R4"/>
    <mergeCell ref="Q3:S3"/>
  </mergeCells>
  <phoneticPr fontId="6" type="noConversion"/>
  <pageMargins left="0.19685039370078741" right="0.19685039370078741" top="0.19685039370078741" bottom="0.19685039370078741" header="0.31496062992125984" footer="0.31496062992125984"/>
  <pageSetup paperSize="9"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0"/>
  <sheetViews>
    <sheetView tabSelected="1" zoomScale="85" zoomScaleNormal="85" workbookViewId="0">
      <pane xSplit="10" ySplit="40" topLeftCell="AA47" activePane="bottomRight" state="frozen"/>
      <selection pane="topRight" activeCell="J1" sqref="J1"/>
      <selection pane="bottomLeft" activeCell="A41" sqref="A41"/>
      <selection pane="bottomRight" activeCell="AC59" sqref="AC59"/>
    </sheetView>
  </sheetViews>
  <sheetFormatPr defaultRowHeight="15" x14ac:dyDescent="0.25"/>
  <cols>
    <col min="1" max="1" width="7.42578125" style="3" customWidth="1"/>
    <col min="2" max="2" width="6.5703125" style="3" customWidth="1"/>
    <col min="3" max="3" width="7.140625" style="3" customWidth="1"/>
    <col min="4" max="4" width="4.28515625" style="3" customWidth="1"/>
    <col min="5" max="5" width="20.140625" style="3" customWidth="1"/>
    <col min="6" max="7" width="11.7109375" style="3" customWidth="1"/>
    <col min="8" max="8" width="13.140625" style="3" customWidth="1"/>
    <col min="9" max="9" width="25.28515625" style="3" customWidth="1"/>
    <col min="10" max="10" width="7.140625" style="4" customWidth="1"/>
    <col min="11" max="11" width="11.140625" style="3" customWidth="1"/>
    <col min="12" max="12" width="8.7109375" style="3" customWidth="1"/>
    <col min="13" max="13" width="9.28515625" style="3" bestFit="1" customWidth="1"/>
    <col min="14" max="14" width="11" style="3" bestFit="1" customWidth="1"/>
    <col min="15" max="15" width="9.28515625" style="3" bestFit="1" customWidth="1"/>
    <col min="16" max="16" width="8" style="3" customWidth="1"/>
    <col min="17" max="17" width="9" style="3" customWidth="1"/>
    <col min="18" max="18" width="8.140625" style="3" customWidth="1"/>
    <col min="19" max="19" width="8.28515625" style="3" customWidth="1"/>
    <col min="20" max="21" width="8" style="3" customWidth="1"/>
    <col min="22" max="22" width="7.42578125" style="3" customWidth="1"/>
    <col min="23" max="23" width="6" style="3" customWidth="1"/>
    <col min="24" max="24" width="8" style="3" customWidth="1"/>
    <col min="25" max="25" width="7.42578125" style="3" customWidth="1"/>
    <col min="26" max="26" width="6" style="3" customWidth="1"/>
    <col min="27" max="27" width="8.28515625" style="3" customWidth="1"/>
    <col min="28" max="28" width="8.5703125" style="3" customWidth="1"/>
    <col min="29" max="29" width="10.85546875" style="3" customWidth="1"/>
    <col min="30" max="30" width="11.140625" style="6" customWidth="1"/>
    <col min="31" max="31" width="10.5703125" style="6" hidden="1" customWidth="1"/>
    <col min="32" max="32" width="11.140625" style="6" hidden="1" customWidth="1"/>
    <col min="33" max="33" width="10.140625" style="6" hidden="1" customWidth="1"/>
    <col min="34" max="34" width="9.140625" style="3" customWidth="1"/>
    <col min="35" max="16384" width="9.140625" style="3"/>
  </cols>
  <sheetData>
    <row r="1" spans="1:33" x14ac:dyDescent="0.25">
      <c r="A1" s="3">
        <v>1</v>
      </c>
      <c r="B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3">
        <v>32</v>
      </c>
    </row>
    <row r="2" spans="1:33" ht="23.25" x14ac:dyDescent="0.25">
      <c r="D2" s="43"/>
      <c r="E2" s="43" t="s">
        <v>122</v>
      </c>
      <c r="F2" s="43"/>
      <c r="G2" s="43"/>
      <c r="H2" s="43"/>
      <c r="I2" s="43"/>
      <c r="J2" s="58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3"/>
      <c r="AF2" s="3"/>
      <c r="AG2" s="3"/>
    </row>
    <row r="3" spans="1:33" s="4" customFormat="1" x14ac:dyDescent="0.25">
      <c r="A3" s="314"/>
      <c r="B3" s="86"/>
      <c r="C3" s="86"/>
      <c r="D3" s="195" t="s">
        <v>34</v>
      </c>
      <c r="E3" s="196"/>
      <c r="F3" s="196"/>
      <c r="G3" s="196"/>
      <c r="H3" s="196"/>
      <c r="I3" s="197"/>
      <c r="J3" s="331" t="s">
        <v>103</v>
      </c>
      <c r="K3" s="201" t="s">
        <v>43</v>
      </c>
      <c r="L3" s="183" t="s">
        <v>108</v>
      </c>
      <c r="M3" s="201" t="s">
        <v>42</v>
      </c>
      <c r="N3" s="201" t="s">
        <v>44</v>
      </c>
      <c r="O3" s="203" t="s">
        <v>63</v>
      </c>
      <c r="P3" s="203"/>
      <c r="Q3" s="201" t="s">
        <v>66</v>
      </c>
      <c r="R3" s="185" t="s">
        <v>41</v>
      </c>
      <c r="S3" s="186"/>
      <c r="T3" s="187"/>
      <c r="U3" s="185" t="s">
        <v>64</v>
      </c>
      <c r="V3" s="186"/>
      <c r="W3" s="187"/>
      <c r="X3" s="185" t="s">
        <v>64</v>
      </c>
      <c r="Y3" s="186"/>
      <c r="Z3" s="187"/>
      <c r="AA3" s="185" t="s">
        <v>45</v>
      </c>
      <c r="AB3" s="186"/>
      <c r="AC3" s="187"/>
      <c r="AD3" s="183" t="s">
        <v>123</v>
      </c>
      <c r="AE3" s="183" t="s">
        <v>70</v>
      </c>
      <c r="AF3" s="183" t="s">
        <v>71</v>
      </c>
      <c r="AG3" s="183" t="s">
        <v>72</v>
      </c>
    </row>
    <row r="4" spans="1:33" s="4" customFormat="1" x14ac:dyDescent="0.25">
      <c r="A4" s="314"/>
      <c r="B4" s="87"/>
      <c r="C4" s="87"/>
      <c r="D4" s="198"/>
      <c r="E4" s="199"/>
      <c r="F4" s="199"/>
      <c r="G4" s="199"/>
      <c r="H4" s="199"/>
      <c r="I4" s="200"/>
      <c r="J4" s="332"/>
      <c r="K4" s="202"/>
      <c r="L4" s="184"/>
      <c r="M4" s="202"/>
      <c r="N4" s="202"/>
      <c r="O4" s="203"/>
      <c r="P4" s="203"/>
      <c r="Q4" s="202"/>
      <c r="R4" s="188" t="s">
        <v>60</v>
      </c>
      <c r="S4" s="189"/>
      <c r="T4" s="90" t="s">
        <v>61</v>
      </c>
      <c r="U4" s="188" t="s">
        <v>60</v>
      </c>
      <c r="V4" s="189"/>
      <c r="W4" s="90" t="s">
        <v>61</v>
      </c>
      <c r="X4" s="188" t="s">
        <v>60</v>
      </c>
      <c r="Y4" s="189"/>
      <c r="Z4" s="90" t="s">
        <v>61</v>
      </c>
      <c r="AA4" s="188" t="s">
        <v>60</v>
      </c>
      <c r="AB4" s="189"/>
      <c r="AC4" s="90" t="s">
        <v>61</v>
      </c>
      <c r="AD4" s="184"/>
      <c r="AE4" s="184"/>
      <c r="AF4" s="184"/>
      <c r="AG4" s="184"/>
    </row>
    <row r="5" spans="1:33" s="4" customFormat="1" ht="15.75" thickBot="1" x14ac:dyDescent="0.3">
      <c r="A5" s="315"/>
      <c r="B5" s="87"/>
      <c r="C5" s="87"/>
      <c r="D5" s="198"/>
      <c r="E5" s="199"/>
      <c r="F5" s="199"/>
      <c r="G5" s="199"/>
      <c r="H5" s="199"/>
      <c r="I5" s="200"/>
      <c r="J5" s="332"/>
      <c r="K5" s="202"/>
      <c r="L5" s="297"/>
      <c r="M5" s="202"/>
      <c r="N5" s="202"/>
      <c r="O5" s="21" t="s">
        <v>77</v>
      </c>
      <c r="P5" s="97" t="s">
        <v>78</v>
      </c>
      <c r="Q5" s="202"/>
      <c r="R5" s="78" t="s">
        <v>0</v>
      </c>
      <c r="S5" s="78" t="s">
        <v>1</v>
      </c>
      <c r="T5" s="78" t="s">
        <v>1</v>
      </c>
      <c r="U5" s="78" t="s">
        <v>0</v>
      </c>
      <c r="V5" s="78" t="s">
        <v>1</v>
      </c>
      <c r="W5" s="78" t="s">
        <v>1</v>
      </c>
      <c r="X5" s="78" t="s">
        <v>0</v>
      </c>
      <c r="Y5" s="78" t="s">
        <v>1</v>
      </c>
      <c r="Z5" s="78" t="s">
        <v>1</v>
      </c>
      <c r="AA5" s="78" t="s">
        <v>0</v>
      </c>
      <c r="AB5" s="78" t="s">
        <v>1</v>
      </c>
      <c r="AC5" s="78" t="s">
        <v>1</v>
      </c>
      <c r="AD5" s="184"/>
      <c r="AE5" s="184"/>
      <c r="AF5" s="184"/>
      <c r="AG5" s="184"/>
    </row>
    <row r="6" spans="1:33" s="4" customFormat="1" x14ac:dyDescent="0.25">
      <c r="A6" s="289" t="s">
        <v>104</v>
      </c>
      <c r="B6" s="219">
        <v>80</v>
      </c>
      <c r="C6" s="154"/>
      <c r="D6" s="237" t="s">
        <v>35</v>
      </c>
      <c r="E6" s="237"/>
      <c r="F6" s="237"/>
      <c r="G6" s="237"/>
      <c r="H6" s="237"/>
      <c r="I6" s="237"/>
      <c r="J6" s="101"/>
      <c r="K6" s="22">
        <v>2</v>
      </c>
      <c r="L6" s="22"/>
      <c r="M6" s="22">
        <v>0.63</v>
      </c>
      <c r="N6" s="22">
        <v>0.61</v>
      </c>
      <c r="O6" s="22"/>
      <c r="P6" s="22"/>
      <c r="Q6" s="22">
        <f>(990+180+430)*2/1000</f>
        <v>3.2</v>
      </c>
      <c r="R6" s="22">
        <v>0.41</v>
      </c>
      <c r="S6" s="22">
        <v>0.41</v>
      </c>
      <c r="T6" s="22">
        <v>0.41</v>
      </c>
      <c r="U6" s="22">
        <v>0.155</v>
      </c>
      <c r="V6" s="22">
        <v>0.155</v>
      </c>
      <c r="W6" s="22">
        <v>0.155</v>
      </c>
      <c r="X6" s="22"/>
      <c r="Y6" s="22"/>
      <c r="Z6" s="22"/>
      <c r="AA6" s="22">
        <v>0.97</v>
      </c>
      <c r="AB6" s="22">
        <v>0.97</v>
      </c>
      <c r="AC6" s="22">
        <v>0.97</v>
      </c>
      <c r="AD6" s="181">
        <v>0</v>
      </c>
      <c r="AE6" s="181">
        <v>0</v>
      </c>
      <c r="AF6" s="181">
        <v>0</v>
      </c>
      <c r="AG6" s="181">
        <v>0</v>
      </c>
    </row>
    <row r="7" spans="1:33" s="4" customFormat="1" x14ac:dyDescent="0.25">
      <c r="A7" s="290"/>
      <c r="B7" s="220"/>
      <c r="C7" s="79"/>
      <c r="D7" s="203" t="s">
        <v>36</v>
      </c>
      <c r="E7" s="203"/>
      <c r="F7" s="203"/>
      <c r="G7" s="203"/>
      <c r="H7" s="203"/>
      <c r="I7" s="203"/>
      <c r="J7" s="81"/>
      <c r="K7" s="100">
        <v>0.11</v>
      </c>
      <c r="L7" s="100"/>
      <c r="M7" s="100">
        <v>0.15</v>
      </c>
      <c r="N7" s="100">
        <v>7.0000000000000007E-2</v>
      </c>
      <c r="O7" s="100"/>
      <c r="P7" s="100"/>
      <c r="Q7" s="100">
        <f>590*6/1000</f>
        <v>3.54</v>
      </c>
      <c r="R7" s="100">
        <v>0.57499999999999996</v>
      </c>
      <c r="S7" s="100">
        <v>0.57499999999999996</v>
      </c>
      <c r="T7" s="182">
        <v>0.57499999999999996</v>
      </c>
      <c r="U7" s="100">
        <v>0.57499999999999996</v>
      </c>
      <c r="V7" s="100">
        <v>0.57499999999999996</v>
      </c>
      <c r="W7" s="182">
        <v>0.57499999999999996</v>
      </c>
      <c r="X7" s="100"/>
      <c r="Y7" s="100"/>
      <c r="Z7" s="100"/>
      <c r="AA7" s="100">
        <v>0.57499999999999996</v>
      </c>
      <c r="AB7" s="100">
        <v>0.57499999999999996</v>
      </c>
      <c r="AC7" s="182">
        <v>0.57499999999999996</v>
      </c>
      <c r="AD7" s="68">
        <v>0</v>
      </c>
      <c r="AE7" s="68">
        <v>0</v>
      </c>
      <c r="AF7" s="68">
        <v>0</v>
      </c>
      <c r="AG7" s="68">
        <v>0</v>
      </c>
    </row>
    <row r="8" spans="1:33" s="4" customFormat="1" x14ac:dyDescent="0.25">
      <c r="A8" s="290"/>
      <c r="B8" s="220"/>
      <c r="C8" s="79"/>
      <c r="D8" s="203" t="s">
        <v>46</v>
      </c>
      <c r="E8" s="203"/>
      <c r="F8" s="203"/>
      <c r="G8" s="203"/>
      <c r="H8" s="203"/>
      <c r="I8" s="203"/>
      <c r="J8" s="81"/>
      <c r="K8" s="100">
        <v>3.7999999999999999E-2</v>
      </c>
      <c r="L8" s="100"/>
      <c r="M8" s="100">
        <v>3.7999999999999999E-2</v>
      </c>
      <c r="N8" s="100">
        <v>3.7999999999999999E-2</v>
      </c>
      <c r="O8" s="100"/>
      <c r="P8" s="100"/>
      <c r="Q8" s="100"/>
      <c r="R8" s="100">
        <v>1.6E-2</v>
      </c>
      <c r="S8" s="100"/>
      <c r="T8" s="100"/>
      <c r="U8" s="100">
        <v>1.6E-2</v>
      </c>
      <c r="V8" s="100"/>
      <c r="W8" s="100"/>
      <c r="X8" s="100"/>
      <c r="Y8" s="100"/>
      <c r="Z8" s="100"/>
      <c r="AA8" s="100">
        <v>1.6E-2</v>
      </c>
      <c r="AB8" s="100"/>
      <c r="AC8" s="100"/>
      <c r="AD8" s="68">
        <v>0</v>
      </c>
      <c r="AE8" s="68">
        <v>0</v>
      </c>
      <c r="AF8" s="68">
        <v>0</v>
      </c>
      <c r="AG8" s="68">
        <v>0</v>
      </c>
    </row>
    <row r="9" spans="1:33" s="4" customFormat="1" x14ac:dyDescent="0.25">
      <c r="A9" s="290"/>
      <c r="B9" s="220"/>
      <c r="C9" s="79"/>
      <c r="D9" s="203" t="s">
        <v>0</v>
      </c>
      <c r="E9" s="203"/>
      <c r="F9" s="203"/>
      <c r="G9" s="203"/>
      <c r="H9" s="203"/>
      <c r="I9" s="203"/>
      <c r="J9" s="81"/>
      <c r="K9" s="44">
        <f>K6*K7*K8</f>
        <v>8.3599999999999994E-3</v>
      </c>
      <c r="L9" s="44">
        <f>L6*L7*L8</f>
        <v>0</v>
      </c>
      <c r="M9" s="44">
        <f t="shared" ref="M9:R9" si="0">M6*M7*M8</f>
        <v>3.591E-3</v>
      </c>
      <c r="N9" s="44">
        <f t="shared" si="0"/>
        <v>1.6226000000000001E-3</v>
      </c>
      <c r="O9" s="44">
        <f t="shared" si="0"/>
        <v>0</v>
      </c>
      <c r="P9" s="44">
        <f t="shared" si="0"/>
        <v>0</v>
      </c>
      <c r="Q9" s="44">
        <f t="shared" si="0"/>
        <v>0</v>
      </c>
      <c r="R9" s="44">
        <f t="shared" si="0"/>
        <v>3.7719999999999993E-3</v>
      </c>
      <c r="S9" s="100"/>
      <c r="T9" s="100"/>
      <c r="U9" s="44">
        <f t="shared" ref="U9" si="1">U6*U7*U8</f>
        <v>1.426E-3</v>
      </c>
      <c r="V9" s="100"/>
      <c r="W9" s="100"/>
      <c r="X9" s="44">
        <f t="shared" ref="X9" si="2">X6*X7*X8</f>
        <v>0</v>
      </c>
      <c r="Y9" s="100"/>
      <c r="Z9" s="100"/>
      <c r="AA9" s="44">
        <f t="shared" ref="AA9" si="3">AA6*AA7*AA8</f>
        <v>8.9239999999999996E-3</v>
      </c>
      <c r="AB9" s="100"/>
      <c r="AC9" s="100"/>
      <c r="AD9" s="68">
        <v>0</v>
      </c>
      <c r="AE9" s="68">
        <v>0</v>
      </c>
      <c r="AF9" s="68">
        <v>0</v>
      </c>
      <c r="AG9" s="68">
        <v>0</v>
      </c>
    </row>
    <row r="10" spans="1:33" s="4" customFormat="1" x14ac:dyDescent="0.25">
      <c r="A10" s="290"/>
      <c r="B10" s="220"/>
      <c r="C10" s="79"/>
      <c r="D10" s="203" t="s">
        <v>1</v>
      </c>
      <c r="E10" s="203"/>
      <c r="F10" s="203"/>
      <c r="G10" s="203"/>
      <c r="H10" s="203"/>
      <c r="I10" s="203"/>
      <c r="J10" s="81"/>
      <c r="K10" s="45">
        <f>K6*K7</f>
        <v>0.22</v>
      </c>
      <c r="L10" s="45">
        <f>L6*L7</f>
        <v>0</v>
      </c>
      <c r="M10" s="45">
        <f>M6*M7</f>
        <v>9.4500000000000001E-2</v>
      </c>
      <c r="N10" s="45">
        <f>N6*N7</f>
        <v>4.2700000000000002E-2</v>
      </c>
      <c r="O10" s="45">
        <f t="shared" ref="O10:P10" si="4">O6*O7</f>
        <v>0</v>
      </c>
      <c r="P10" s="45">
        <f t="shared" si="4"/>
        <v>0</v>
      </c>
      <c r="Q10" s="45">
        <f>Q6*Q7*0.06</f>
        <v>0.67968000000000006</v>
      </c>
      <c r="R10" s="100"/>
      <c r="S10" s="45">
        <f>S6*S7</f>
        <v>0.23574999999999996</v>
      </c>
      <c r="T10" s="45">
        <f>T6*T7</f>
        <v>0.23574999999999996</v>
      </c>
      <c r="U10" s="100"/>
      <c r="V10" s="45">
        <f>V6*V7</f>
        <v>8.9124999999999996E-2</v>
      </c>
      <c r="W10" s="45">
        <f>W6*W7</f>
        <v>8.9124999999999996E-2</v>
      </c>
      <c r="X10" s="100"/>
      <c r="Y10" s="45">
        <f>Y6*Y7</f>
        <v>0</v>
      </c>
      <c r="Z10" s="45">
        <f>Z6*Z7</f>
        <v>0</v>
      </c>
      <c r="AA10" s="100"/>
      <c r="AB10" s="45">
        <f>AB6*AB7</f>
        <v>0.55774999999999997</v>
      </c>
      <c r="AC10" s="45">
        <f>AC6*AC7</f>
        <v>0.55774999999999997</v>
      </c>
      <c r="AD10" s="68">
        <v>0</v>
      </c>
      <c r="AE10" s="68">
        <v>0</v>
      </c>
      <c r="AF10" s="68">
        <v>0</v>
      </c>
      <c r="AG10" s="68">
        <v>0</v>
      </c>
    </row>
    <row r="11" spans="1:33" s="4" customFormat="1" x14ac:dyDescent="0.25">
      <c r="A11" s="290"/>
      <c r="B11" s="220"/>
      <c r="C11" s="79"/>
      <c r="D11" s="203" t="s">
        <v>119</v>
      </c>
      <c r="E11" s="203"/>
      <c r="F11" s="203"/>
      <c r="G11" s="203"/>
      <c r="H11" s="203"/>
      <c r="I11" s="203"/>
      <c r="J11" s="81"/>
      <c r="K11" s="100"/>
      <c r="L11" s="100"/>
      <c r="M11" s="100"/>
      <c r="N11" s="100"/>
      <c r="O11" s="100"/>
      <c r="P11" s="100"/>
      <c r="Q11" s="100">
        <f>Q6*2+Q7*2</f>
        <v>13.48</v>
      </c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68">
        <v>0</v>
      </c>
      <c r="AE11" s="68">
        <v>0</v>
      </c>
      <c r="AF11" s="68">
        <v>0</v>
      </c>
      <c r="AG11" s="68">
        <v>0</v>
      </c>
    </row>
    <row r="12" spans="1:33" s="4" customFormat="1" ht="15.75" thickBot="1" x14ac:dyDescent="0.3">
      <c r="A12" s="291"/>
      <c r="B12" s="221"/>
      <c r="C12" s="80"/>
      <c r="D12" s="307" t="s">
        <v>105</v>
      </c>
      <c r="E12" s="307"/>
      <c r="F12" s="307"/>
      <c r="G12" s="307"/>
      <c r="H12" s="307"/>
      <c r="I12" s="307"/>
      <c r="J12" s="102"/>
      <c r="K12" s="26">
        <v>2</v>
      </c>
      <c r="L12" s="26"/>
      <c r="M12" s="26">
        <v>2</v>
      </c>
      <c r="N12" s="26">
        <v>2</v>
      </c>
      <c r="O12" s="26"/>
      <c r="P12" s="26"/>
      <c r="Q12" s="26">
        <v>1</v>
      </c>
      <c r="R12" s="26">
        <v>0</v>
      </c>
      <c r="S12" s="26">
        <v>1</v>
      </c>
      <c r="T12" s="26"/>
      <c r="U12" s="26">
        <v>0</v>
      </c>
      <c r="V12" s="26">
        <v>1</v>
      </c>
      <c r="W12" s="26"/>
      <c r="X12" s="26"/>
      <c r="Y12" s="26"/>
      <c r="Z12" s="26"/>
      <c r="AA12" s="26">
        <v>0</v>
      </c>
      <c r="AB12" s="26">
        <v>1</v>
      </c>
      <c r="AC12" s="26">
        <v>0</v>
      </c>
      <c r="AD12" s="68">
        <v>0</v>
      </c>
      <c r="AE12" s="68">
        <v>0</v>
      </c>
      <c r="AF12" s="68">
        <v>0</v>
      </c>
      <c r="AG12" s="68">
        <v>0</v>
      </c>
    </row>
    <row r="13" spans="1:33" s="4" customFormat="1" hidden="1" x14ac:dyDescent="0.25">
      <c r="A13" s="280">
        <v>60</v>
      </c>
      <c r="B13" s="74"/>
      <c r="C13" s="74"/>
      <c r="D13" s="204" t="s">
        <v>35</v>
      </c>
      <c r="E13" s="207"/>
      <c r="F13" s="207"/>
      <c r="G13" s="207"/>
      <c r="H13" s="207"/>
      <c r="I13" s="208"/>
      <c r="J13" s="99"/>
      <c r="K13" s="82">
        <v>2</v>
      </c>
      <c r="L13" s="82"/>
      <c r="M13" s="82">
        <v>0.41</v>
      </c>
      <c r="N13" s="82"/>
      <c r="O13" s="82">
        <v>1.73</v>
      </c>
      <c r="P13" s="82">
        <v>0.18</v>
      </c>
      <c r="Q13" s="82"/>
      <c r="R13" s="82">
        <v>0.26500000000000001</v>
      </c>
      <c r="S13" s="82">
        <v>0.26500000000000001</v>
      </c>
      <c r="T13" s="82">
        <v>0.26500000000000001</v>
      </c>
      <c r="U13" s="82"/>
      <c r="V13" s="82"/>
      <c r="W13" s="82"/>
      <c r="X13" s="82"/>
      <c r="Y13" s="82"/>
      <c r="Z13" s="82"/>
      <c r="AA13" s="82"/>
      <c r="AB13" s="82">
        <v>1.7250000000000001</v>
      </c>
      <c r="AC13" s="82">
        <v>1.7250000000000001</v>
      </c>
      <c r="AD13" s="76"/>
      <c r="AE13" s="76"/>
      <c r="AF13" s="76"/>
      <c r="AG13" s="77"/>
    </row>
    <row r="14" spans="1:33" s="4" customFormat="1" hidden="1" x14ac:dyDescent="0.25">
      <c r="A14" s="281"/>
      <c r="B14" s="60"/>
      <c r="C14" s="60"/>
      <c r="D14" s="185" t="s">
        <v>36</v>
      </c>
      <c r="E14" s="186"/>
      <c r="F14" s="186"/>
      <c r="G14" s="186"/>
      <c r="H14" s="186"/>
      <c r="I14" s="187"/>
      <c r="J14" s="95"/>
      <c r="K14" s="100">
        <v>0.11</v>
      </c>
      <c r="L14" s="100"/>
      <c r="M14" s="100">
        <v>0.15</v>
      </c>
      <c r="N14" s="100"/>
      <c r="O14" s="100">
        <v>0.05</v>
      </c>
      <c r="P14" s="100">
        <v>0.05</v>
      </c>
      <c r="Q14" s="100"/>
      <c r="R14" s="100">
        <v>0.17499999999999999</v>
      </c>
      <c r="S14" s="100">
        <v>0.17499999999999999</v>
      </c>
      <c r="T14" s="100">
        <v>0.17499999999999999</v>
      </c>
      <c r="U14" s="100"/>
      <c r="V14" s="100"/>
      <c r="W14" s="100"/>
      <c r="X14" s="100"/>
      <c r="Y14" s="100"/>
      <c r="Z14" s="100"/>
      <c r="AA14" s="100"/>
      <c r="AB14" s="100">
        <v>0.09</v>
      </c>
      <c r="AC14" s="100">
        <v>0.09</v>
      </c>
      <c r="AD14" s="81"/>
      <c r="AE14" s="81"/>
      <c r="AF14" s="81"/>
      <c r="AG14" s="25"/>
    </row>
    <row r="15" spans="1:33" s="4" customFormat="1" hidden="1" x14ac:dyDescent="0.25">
      <c r="A15" s="281"/>
      <c r="B15" s="60"/>
      <c r="C15" s="60"/>
      <c r="D15" s="185" t="s">
        <v>46</v>
      </c>
      <c r="E15" s="186"/>
      <c r="F15" s="186"/>
      <c r="G15" s="186"/>
      <c r="H15" s="186"/>
      <c r="I15" s="187"/>
      <c r="J15" s="95"/>
      <c r="K15" s="100">
        <v>3.7999999999999999E-2</v>
      </c>
      <c r="L15" s="100"/>
      <c r="M15" s="100">
        <v>3.7999999999999999E-2</v>
      </c>
      <c r="N15" s="100"/>
      <c r="O15" s="100">
        <v>3.7999999999999999E-2</v>
      </c>
      <c r="P15" s="100">
        <v>3.7999999999999999E-2</v>
      </c>
      <c r="Q15" s="100"/>
      <c r="R15" s="100">
        <v>0.03</v>
      </c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81"/>
      <c r="AE15" s="81"/>
      <c r="AF15" s="81"/>
      <c r="AG15" s="25"/>
    </row>
    <row r="16" spans="1:33" s="4" customFormat="1" hidden="1" x14ac:dyDescent="0.25">
      <c r="A16" s="281"/>
      <c r="B16" s="60"/>
      <c r="C16" s="60"/>
      <c r="D16" s="185" t="s">
        <v>0</v>
      </c>
      <c r="E16" s="186"/>
      <c r="F16" s="186"/>
      <c r="G16" s="186"/>
      <c r="H16" s="186"/>
      <c r="I16" s="187"/>
      <c r="J16" s="95"/>
      <c r="K16" s="44">
        <f>K13*K14*K15</f>
        <v>8.3599999999999994E-3</v>
      </c>
      <c r="L16" s="44"/>
      <c r="M16" s="44">
        <f t="shared" ref="M16:R16" si="5">M13*M14*M15</f>
        <v>2.3369999999999997E-3</v>
      </c>
      <c r="N16" s="100">
        <f t="shared" si="5"/>
        <v>0</v>
      </c>
      <c r="O16" s="44">
        <f t="shared" si="5"/>
        <v>3.287E-3</v>
      </c>
      <c r="P16" s="44">
        <f t="shared" si="5"/>
        <v>3.4199999999999996E-4</v>
      </c>
      <c r="Q16" s="100">
        <f t="shared" si="5"/>
        <v>0</v>
      </c>
      <c r="R16" s="44">
        <f t="shared" si="5"/>
        <v>1.3912499999999999E-3</v>
      </c>
      <c r="S16" s="100"/>
      <c r="T16" s="100"/>
      <c r="U16" s="100">
        <f t="shared" ref="U16" si="6">U13*U14*U15</f>
        <v>0</v>
      </c>
      <c r="V16" s="100"/>
      <c r="W16" s="100"/>
      <c r="X16" s="100">
        <f t="shared" ref="X16" si="7">X13*X14*X15</f>
        <v>0</v>
      </c>
      <c r="Y16" s="100"/>
      <c r="Z16" s="100"/>
      <c r="AA16" s="100">
        <f t="shared" ref="AA16" si="8">AA13*AA14*AA15</f>
        <v>0</v>
      </c>
      <c r="AB16" s="100"/>
      <c r="AC16" s="100"/>
      <c r="AD16" s="81"/>
      <c r="AE16" s="81"/>
      <c r="AF16" s="81"/>
      <c r="AG16" s="25"/>
    </row>
    <row r="17" spans="1:33" s="4" customFormat="1" hidden="1" x14ac:dyDescent="0.25">
      <c r="A17" s="281"/>
      <c r="B17" s="60"/>
      <c r="C17" s="60"/>
      <c r="D17" s="185" t="s">
        <v>1</v>
      </c>
      <c r="E17" s="186"/>
      <c r="F17" s="186"/>
      <c r="G17" s="186"/>
      <c r="H17" s="186"/>
      <c r="I17" s="187"/>
      <c r="J17" s="95"/>
      <c r="K17" s="45">
        <f>K13*K14</f>
        <v>0.22</v>
      </c>
      <c r="L17" s="45"/>
      <c r="M17" s="45">
        <f>M13*M14</f>
        <v>6.1499999999999992E-2</v>
      </c>
      <c r="N17" s="100">
        <f>N13*N14</f>
        <v>0</v>
      </c>
      <c r="O17" s="45">
        <f t="shared" ref="O17:P17" si="9">O13*O14</f>
        <v>8.6500000000000007E-2</v>
      </c>
      <c r="P17" s="45">
        <f t="shared" si="9"/>
        <v>8.9999999999999993E-3</v>
      </c>
      <c r="Q17" s="100">
        <f>Q13*Q14</f>
        <v>0</v>
      </c>
      <c r="R17" s="100"/>
      <c r="S17" s="45">
        <f>S13*S14</f>
        <v>4.6375E-2</v>
      </c>
      <c r="T17" s="45">
        <f>T13*T14</f>
        <v>4.6375E-2</v>
      </c>
      <c r="U17" s="100"/>
      <c r="V17" s="100">
        <f>V13*V14</f>
        <v>0</v>
      </c>
      <c r="W17" s="100">
        <f>W13*W14</f>
        <v>0</v>
      </c>
      <c r="X17" s="100"/>
      <c r="Y17" s="100">
        <f>Y13*Y14</f>
        <v>0</v>
      </c>
      <c r="Z17" s="100">
        <f>Z13*Z14</f>
        <v>0</v>
      </c>
      <c r="AA17" s="100"/>
      <c r="AB17" s="45">
        <f>AB13*AB14</f>
        <v>0.15525</v>
      </c>
      <c r="AC17" s="45">
        <f>AC13*AC14</f>
        <v>0.15525</v>
      </c>
      <c r="AD17" s="81"/>
      <c r="AE17" s="81"/>
      <c r="AF17" s="81"/>
      <c r="AG17" s="25"/>
    </row>
    <row r="18" spans="1:33" s="4" customFormat="1" hidden="1" x14ac:dyDescent="0.25">
      <c r="A18" s="281"/>
      <c r="B18" s="60"/>
      <c r="C18" s="60"/>
      <c r="D18" s="185" t="s">
        <v>68</v>
      </c>
      <c r="E18" s="186"/>
      <c r="F18" s="186"/>
      <c r="G18" s="186"/>
      <c r="H18" s="186"/>
      <c r="I18" s="187"/>
      <c r="J18" s="95"/>
      <c r="K18" s="100"/>
      <c r="L18" s="100"/>
      <c r="M18" s="100"/>
      <c r="N18" s="100"/>
      <c r="O18" s="100"/>
      <c r="P18" s="100"/>
      <c r="Q18" s="100">
        <f>Q13*2+Q14*2</f>
        <v>0</v>
      </c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81"/>
      <c r="AE18" s="81"/>
      <c r="AF18" s="81"/>
      <c r="AG18" s="25"/>
    </row>
    <row r="19" spans="1:33" s="4" customFormat="1" ht="15.75" hidden="1" thickBot="1" x14ac:dyDescent="0.3">
      <c r="A19" s="282"/>
      <c r="B19" s="61"/>
      <c r="C19" s="61"/>
      <c r="D19" s="268" t="s">
        <v>59</v>
      </c>
      <c r="E19" s="269"/>
      <c r="F19" s="269"/>
      <c r="G19" s="269"/>
      <c r="H19" s="269"/>
      <c r="I19" s="270"/>
      <c r="J19" s="96"/>
      <c r="K19" s="26">
        <v>2</v>
      </c>
      <c r="L19" s="26"/>
      <c r="M19" s="26">
        <v>2</v>
      </c>
      <c r="N19" s="26"/>
      <c r="O19" s="26">
        <v>2</v>
      </c>
      <c r="P19" s="26">
        <v>5</v>
      </c>
      <c r="Q19" s="26"/>
      <c r="R19" s="312">
        <v>6</v>
      </c>
      <c r="S19" s="313"/>
      <c r="T19" s="26"/>
      <c r="U19" s="26"/>
      <c r="V19" s="26"/>
      <c r="W19" s="26"/>
      <c r="X19" s="26"/>
      <c r="Y19" s="26"/>
      <c r="Z19" s="26"/>
      <c r="AA19" s="26"/>
      <c r="AB19" s="26">
        <v>2</v>
      </c>
      <c r="AC19" s="26">
        <v>0</v>
      </c>
      <c r="AD19" s="102"/>
      <c r="AE19" s="102"/>
      <c r="AF19" s="102"/>
      <c r="AG19" s="28"/>
    </row>
    <row r="20" spans="1:33" s="4" customFormat="1" hidden="1" x14ac:dyDescent="0.25">
      <c r="A20" s="283">
        <v>70</v>
      </c>
      <c r="B20" s="62"/>
      <c r="C20" s="62"/>
      <c r="D20" s="286" t="s">
        <v>35</v>
      </c>
      <c r="E20" s="287"/>
      <c r="F20" s="287"/>
      <c r="G20" s="287"/>
      <c r="H20" s="287"/>
      <c r="I20" s="288"/>
      <c r="J20" s="94"/>
      <c r="K20" s="22">
        <v>2</v>
      </c>
      <c r="L20" s="22"/>
      <c r="M20" s="22">
        <v>0.51</v>
      </c>
      <c r="N20" s="22"/>
      <c r="O20" s="22">
        <v>1.73</v>
      </c>
      <c r="P20" s="22">
        <v>0.18</v>
      </c>
      <c r="Q20" s="22"/>
      <c r="R20" s="22">
        <v>0.26500000000000001</v>
      </c>
      <c r="S20" s="22">
        <v>0.26500000000000001</v>
      </c>
      <c r="T20" s="22">
        <v>0.26500000000000001</v>
      </c>
      <c r="U20" s="22"/>
      <c r="V20" s="22"/>
      <c r="W20" s="22"/>
      <c r="X20" s="22"/>
      <c r="Y20" s="22"/>
      <c r="Z20" s="22"/>
      <c r="AA20" s="22"/>
      <c r="AB20" s="22">
        <v>1.7250000000000001</v>
      </c>
      <c r="AC20" s="22">
        <v>1.7250000000000001</v>
      </c>
      <c r="AD20" s="29"/>
      <c r="AE20" s="29"/>
      <c r="AF20" s="29"/>
      <c r="AG20" s="30"/>
    </row>
    <row r="21" spans="1:33" s="4" customFormat="1" hidden="1" x14ac:dyDescent="0.25">
      <c r="A21" s="284"/>
      <c r="B21" s="63"/>
      <c r="C21" s="63"/>
      <c r="D21" s="262" t="s">
        <v>36</v>
      </c>
      <c r="E21" s="263"/>
      <c r="F21" s="263"/>
      <c r="G21" s="263"/>
      <c r="H21" s="263"/>
      <c r="I21" s="264"/>
      <c r="J21" s="95"/>
      <c r="K21" s="100">
        <v>0.11</v>
      </c>
      <c r="L21" s="100"/>
      <c r="M21" s="100">
        <v>0.15</v>
      </c>
      <c r="N21" s="100"/>
      <c r="O21" s="100">
        <v>0.05</v>
      </c>
      <c r="P21" s="100">
        <v>0.05</v>
      </c>
      <c r="Q21" s="100"/>
      <c r="R21" s="100">
        <v>0.17499999999999999</v>
      </c>
      <c r="S21" s="100">
        <v>0.17499999999999999</v>
      </c>
      <c r="T21" s="100">
        <v>0.17499999999999999</v>
      </c>
      <c r="U21" s="100"/>
      <c r="V21" s="100"/>
      <c r="W21" s="100"/>
      <c r="X21" s="100"/>
      <c r="Y21" s="100"/>
      <c r="Z21" s="100"/>
      <c r="AA21" s="100"/>
      <c r="AB21" s="100">
        <v>0.14000000000000001</v>
      </c>
      <c r="AC21" s="100">
        <v>0.14000000000000001</v>
      </c>
      <c r="AD21" s="31"/>
      <c r="AE21" s="31"/>
      <c r="AF21" s="31"/>
      <c r="AG21" s="32"/>
    </row>
    <row r="22" spans="1:33" s="4" customFormat="1" hidden="1" x14ac:dyDescent="0.25">
      <c r="A22" s="284"/>
      <c r="B22" s="63"/>
      <c r="C22" s="63"/>
      <c r="D22" s="262" t="s">
        <v>46</v>
      </c>
      <c r="E22" s="263"/>
      <c r="F22" s="263"/>
      <c r="G22" s="263"/>
      <c r="H22" s="263"/>
      <c r="I22" s="264"/>
      <c r="J22" s="95"/>
      <c r="K22" s="100">
        <v>3.7999999999999999E-2</v>
      </c>
      <c r="L22" s="100"/>
      <c r="M22" s="100">
        <v>3.7999999999999999E-2</v>
      </c>
      <c r="N22" s="100"/>
      <c r="O22" s="100">
        <v>3.7999999999999999E-2</v>
      </c>
      <c r="P22" s="100">
        <v>3.7999999999999999E-2</v>
      </c>
      <c r="Q22" s="100"/>
      <c r="R22" s="100">
        <v>0.03</v>
      </c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31"/>
      <c r="AE22" s="31"/>
      <c r="AF22" s="31"/>
      <c r="AG22" s="32"/>
    </row>
    <row r="23" spans="1:33" s="4" customFormat="1" hidden="1" x14ac:dyDescent="0.25">
      <c r="A23" s="284"/>
      <c r="B23" s="63"/>
      <c r="C23" s="63"/>
      <c r="D23" s="262" t="s">
        <v>0</v>
      </c>
      <c r="E23" s="263"/>
      <c r="F23" s="263"/>
      <c r="G23" s="263"/>
      <c r="H23" s="263"/>
      <c r="I23" s="264"/>
      <c r="J23" s="95"/>
      <c r="K23" s="44">
        <f>K20*K21*K22</f>
        <v>8.3599999999999994E-3</v>
      </c>
      <c r="L23" s="44"/>
      <c r="M23" s="44">
        <f t="shared" ref="M23:R23" si="10">M20*M21*M22</f>
        <v>2.9069999999999999E-3</v>
      </c>
      <c r="N23" s="100">
        <f t="shared" si="10"/>
        <v>0</v>
      </c>
      <c r="O23" s="44">
        <f t="shared" si="10"/>
        <v>3.287E-3</v>
      </c>
      <c r="P23" s="44">
        <f t="shared" si="10"/>
        <v>3.4199999999999996E-4</v>
      </c>
      <c r="Q23" s="100">
        <f t="shared" si="10"/>
        <v>0</v>
      </c>
      <c r="R23" s="44">
        <f t="shared" si="10"/>
        <v>1.3912499999999999E-3</v>
      </c>
      <c r="S23" s="100"/>
      <c r="T23" s="100"/>
      <c r="U23" s="100">
        <f t="shared" ref="U23" si="11">U20*U21*U22</f>
        <v>0</v>
      </c>
      <c r="V23" s="100"/>
      <c r="W23" s="100"/>
      <c r="X23" s="100">
        <f t="shared" ref="X23" si="12">X20*X21*X22</f>
        <v>0</v>
      </c>
      <c r="Y23" s="100"/>
      <c r="Z23" s="100"/>
      <c r="AA23" s="100">
        <f t="shared" ref="AA23" si="13">AA20*AA21*AA22</f>
        <v>0</v>
      </c>
      <c r="AB23" s="100"/>
      <c r="AC23" s="100"/>
      <c r="AD23" s="31"/>
      <c r="AE23" s="31"/>
      <c r="AF23" s="31"/>
      <c r="AG23" s="32"/>
    </row>
    <row r="24" spans="1:33" s="4" customFormat="1" hidden="1" x14ac:dyDescent="0.25">
      <c r="A24" s="284"/>
      <c r="B24" s="63"/>
      <c r="C24" s="63"/>
      <c r="D24" s="262" t="s">
        <v>1</v>
      </c>
      <c r="E24" s="263"/>
      <c r="F24" s="263"/>
      <c r="G24" s="263"/>
      <c r="H24" s="263"/>
      <c r="I24" s="264"/>
      <c r="J24" s="95"/>
      <c r="K24" s="45">
        <f>K20*K21</f>
        <v>0.22</v>
      </c>
      <c r="L24" s="45"/>
      <c r="M24" s="45">
        <f>M20*M21</f>
        <v>7.6499999999999999E-2</v>
      </c>
      <c r="N24" s="100">
        <f>N20*N21</f>
        <v>0</v>
      </c>
      <c r="O24" s="45">
        <f t="shared" ref="O24:P24" si="14">O20*O21</f>
        <v>8.6500000000000007E-2</v>
      </c>
      <c r="P24" s="45">
        <f t="shared" si="14"/>
        <v>8.9999999999999993E-3</v>
      </c>
      <c r="Q24" s="100">
        <f>Q20*Q21</f>
        <v>0</v>
      </c>
      <c r="R24" s="100"/>
      <c r="S24" s="45">
        <f>S20*S21</f>
        <v>4.6375E-2</v>
      </c>
      <c r="T24" s="45">
        <f>T20*T21</f>
        <v>4.6375E-2</v>
      </c>
      <c r="U24" s="100"/>
      <c r="V24" s="100">
        <f>V20*V21</f>
        <v>0</v>
      </c>
      <c r="W24" s="100">
        <f>W20*W21</f>
        <v>0</v>
      </c>
      <c r="X24" s="100"/>
      <c r="Y24" s="100">
        <f>Y20*Y21</f>
        <v>0</v>
      </c>
      <c r="Z24" s="100">
        <f>Z20*Z21</f>
        <v>0</v>
      </c>
      <c r="AA24" s="100"/>
      <c r="AB24" s="45">
        <f>AB20*AB21</f>
        <v>0.24150000000000005</v>
      </c>
      <c r="AC24" s="45">
        <f>AC20*AC21</f>
        <v>0.24150000000000005</v>
      </c>
      <c r="AD24" s="31"/>
      <c r="AE24" s="31"/>
      <c r="AF24" s="31"/>
      <c r="AG24" s="32"/>
    </row>
    <row r="25" spans="1:33" s="4" customFormat="1" hidden="1" x14ac:dyDescent="0.25">
      <c r="A25" s="284"/>
      <c r="B25" s="63"/>
      <c r="C25" s="63"/>
      <c r="D25" s="262" t="s">
        <v>68</v>
      </c>
      <c r="E25" s="263"/>
      <c r="F25" s="263"/>
      <c r="G25" s="263"/>
      <c r="H25" s="263"/>
      <c r="I25" s="264"/>
      <c r="J25" s="95"/>
      <c r="K25" s="100"/>
      <c r="L25" s="100"/>
      <c r="M25" s="100"/>
      <c r="N25" s="100"/>
      <c r="O25" s="100"/>
      <c r="P25" s="100"/>
      <c r="Q25" s="100">
        <f>Q20*2+Q21*2</f>
        <v>0</v>
      </c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31"/>
      <c r="AE25" s="31"/>
      <c r="AF25" s="31"/>
      <c r="AG25" s="32"/>
    </row>
    <row r="26" spans="1:33" s="4" customFormat="1" ht="15.75" hidden="1" thickBot="1" x14ac:dyDescent="0.3">
      <c r="A26" s="285"/>
      <c r="B26" s="64"/>
      <c r="C26" s="64"/>
      <c r="D26" s="265" t="s">
        <v>59</v>
      </c>
      <c r="E26" s="266"/>
      <c r="F26" s="266"/>
      <c r="G26" s="266"/>
      <c r="H26" s="266"/>
      <c r="I26" s="267"/>
      <c r="J26" s="96"/>
      <c r="K26" s="26">
        <v>2</v>
      </c>
      <c r="L26" s="26"/>
      <c r="M26" s="26">
        <v>2</v>
      </c>
      <c r="N26" s="26"/>
      <c r="O26" s="26">
        <v>2</v>
      </c>
      <c r="P26" s="26">
        <v>5</v>
      </c>
      <c r="Q26" s="26"/>
      <c r="R26" s="312">
        <v>6</v>
      </c>
      <c r="S26" s="313"/>
      <c r="T26" s="26"/>
      <c r="U26" s="26"/>
      <c r="V26" s="26"/>
      <c r="W26" s="26"/>
      <c r="X26" s="26"/>
      <c r="Y26" s="26"/>
      <c r="Z26" s="26"/>
      <c r="AA26" s="26"/>
      <c r="AB26" s="26">
        <v>2</v>
      </c>
      <c r="AC26" s="26">
        <v>0</v>
      </c>
      <c r="AD26" s="33"/>
      <c r="AE26" s="33"/>
      <c r="AF26" s="33"/>
      <c r="AG26" s="34"/>
    </row>
    <row r="27" spans="1:33" s="4" customFormat="1" hidden="1" x14ac:dyDescent="0.25">
      <c r="A27" s="308">
        <v>80</v>
      </c>
      <c r="B27" s="59"/>
      <c r="C27" s="59"/>
      <c r="D27" s="309" t="s">
        <v>35</v>
      </c>
      <c r="E27" s="310"/>
      <c r="F27" s="310"/>
      <c r="G27" s="310"/>
      <c r="H27" s="310"/>
      <c r="I27" s="311"/>
      <c r="J27" s="94"/>
      <c r="K27" s="22">
        <v>2</v>
      </c>
      <c r="L27" s="22"/>
      <c r="M27" s="22">
        <v>0.61</v>
      </c>
      <c r="N27" s="22"/>
      <c r="O27" s="22">
        <v>1.73</v>
      </c>
      <c r="P27" s="22">
        <v>0.18</v>
      </c>
      <c r="Q27" s="22"/>
      <c r="R27" s="22">
        <v>0.26500000000000001</v>
      </c>
      <c r="S27" s="22">
        <v>0.26500000000000001</v>
      </c>
      <c r="T27" s="22">
        <v>0.26500000000000001</v>
      </c>
      <c r="U27" s="22"/>
      <c r="V27" s="22"/>
      <c r="W27" s="22"/>
      <c r="X27" s="22"/>
      <c r="Y27" s="22"/>
      <c r="Z27" s="22"/>
      <c r="AA27" s="22"/>
      <c r="AB27" s="22">
        <v>1.7250000000000001</v>
      </c>
      <c r="AC27" s="22">
        <v>1.7250000000000001</v>
      </c>
      <c r="AD27" s="101"/>
      <c r="AE27" s="101"/>
      <c r="AF27" s="101"/>
      <c r="AG27" s="24"/>
    </row>
    <row r="28" spans="1:33" s="4" customFormat="1" hidden="1" x14ac:dyDescent="0.25">
      <c r="A28" s="281"/>
      <c r="B28" s="60"/>
      <c r="C28" s="60"/>
      <c r="D28" s="185" t="s">
        <v>36</v>
      </c>
      <c r="E28" s="186"/>
      <c r="F28" s="186"/>
      <c r="G28" s="186"/>
      <c r="H28" s="186"/>
      <c r="I28" s="187"/>
      <c r="J28" s="95"/>
      <c r="K28" s="100">
        <v>0.11</v>
      </c>
      <c r="L28" s="100"/>
      <c r="M28" s="100">
        <v>0.15</v>
      </c>
      <c r="N28" s="100"/>
      <c r="O28" s="100">
        <v>0.05</v>
      </c>
      <c r="P28" s="100">
        <v>0.05</v>
      </c>
      <c r="Q28" s="100"/>
      <c r="R28" s="100">
        <v>0.17499999999999999</v>
      </c>
      <c r="S28" s="100">
        <v>0.17499999999999999</v>
      </c>
      <c r="T28" s="100">
        <v>0.17499999999999999</v>
      </c>
      <c r="U28" s="100"/>
      <c r="V28" s="100"/>
      <c r="W28" s="100"/>
      <c r="X28" s="100"/>
      <c r="Y28" s="100"/>
      <c r="Z28" s="100"/>
      <c r="AA28" s="100"/>
      <c r="AB28" s="100">
        <v>0.19</v>
      </c>
      <c r="AC28" s="100">
        <v>0.19</v>
      </c>
      <c r="AD28" s="81"/>
      <c r="AE28" s="81"/>
      <c r="AF28" s="81"/>
      <c r="AG28" s="25"/>
    </row>
    <row r="29" spans="1:33" s="4" customFormat="1" hidden="1" x14ac:dyDescent="0.25">
      <c r="A29" s="281"/>
      <c r="B29" s="60"/>
      <c r="C29" s="60"/>
      <c r="D29" s="185" t="s">
        <v>46</v>
      </c>
      <c r="E29" s="186"/>
      <c r="F29" s="186"/>
      <c r="G29" s="186"/>
      <c r="H29" s="186"/>
      <c r="I29" s="187"/>
      <c r="J29" s="95"/>
      <c r="K29" s="100">
        <v>3.7999999999999999E-2</v>
      </c>
      <c r="L29" s="100"/>
      <c r="M29" s="100">
        <v>3.7999999999999999E-2</v>
      </c>
      <c r="N29" s="100"/>
      <c r="O29" s="100">
        <v>3.7999999999999999E-2</v>
      </c>
      <c r="P29" s="100">
        <v>3.7999999999999999E-2</v>
      </c>
      <c r="Q29" s="100"/>
      <c r="R29" s="100">
        <v>0.03</v>
      </c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81"/>
      <c r="AE29" s="81"/>
      <c r="AF29" s="81"/>
      <c r="AG29" s="25"/>
    </row>
    <row r="30" spans="1:33" s="4" customFormat="1" hidden="1" x14ac:dyDescent="0.25">
      <c r="A30" s="281"/>
      <c r="B30" s="60"/>
      <c r="C30" s="60"/>
      <c r="D30" s="185" t="s">
        <v>0</v>
      </c>
      <c r="E30" s="186"/>
      <c r="F30" s="186"/>
      <c r="G30" s="186"/>
      <c r="H30" s="186"/>
      <c r="I30" s="187"/>
      <c r="J30" s="95"/>
      <c r="K30" s="44">
        <f>K27*K28*K29</f>
        <v>8.3599999999999994E-3</v>
      </c>
      <c r="L30" s="44"/>
      <c r="M30" s="44">
        <f t="shared" ref="M30:R30" si="15">M27*M28*M29</f>
        <v>3.4769999999999996E-3</v>
      </c>
      <c r="N30" s="100">
        <f t="shared" si="15"/>
        <v>0</v>
      </c>
      <c r="O30" s="44">
        <f t="shared" si="15"/>
        <v>3.287E-3</v>
      </c>
      <c r="P30" s="44">
        <f t="shared" si="15"/>
        <v>3.4199999999999996E-4</v>
      </c>
      <c r="Q30" s="100">
        <f t="shared" si="15"/>
        <v>0</v>
      </c>
      <c r="R30" s="44">
        <f t="shared" si="15"/>
        <v>1.3912499999999999E-3</v>
      </c>
      <c r="S30" s="100"/>
      <c r="T30" s="100"/>
      <c r="U30" s="100">
        <f t="shared" ref="U30" si="16">U27*U28*U29</f>
        <v>0</v>
      </c>
      <c r="V30" s="100"/>
      <c r="W30" s="100"/>
      <c r="X30" s="100">
        <f t="shared" ref="X30" si="17">X27*X28*X29</f>
        <v>0</v>
      </c>
      <c r="Y30" s="100"/>
      <c r="Z30" s="100"/>
      <c r="AA30" s="100">
        <f t="shared" ref="AA30" si="18">AA27*AA28*AA29</f>
        <v>0</v>
      </c>
      <c r="AB30" s="100"/>
      <c r="AC30" s="100"/>
      <c r="AD30" s="81"/>
      <c r="AE30" s="81"/>
      <c r="AF30" s="81"/>
      <c r="AG30" s="25"/>
    </row>
    <row r="31" spans="1:33" s="4" customFormat="1" hidden="1" x14ac:dyDescent="0.25">
      <c r="A31" s="281"/>
      <c r="B31" s="60"/>
      <c r="C31" s="60"/>
      <c r="D31" s="185" t="s">
        <v>1</v>
      </c>
      <c r="E31" s="186"/>
      <c r="F31" s="186"/>
      <c r="G31" s="186"/>
      <c r="H31" s="186"/>
      <c r="I31" s="187"/>
      <c r="J31" s="95"/>
      <c r="K31" s="45">
        <f>K27*K28</f>
        <v>0.22</v>
      </c>
      <c r="L31" s="45"/>
      <c r="M31" s="45">
        <f>M27*M28</f>
        <v>9.1499999999999998E-2</v>
      </c>
      <c r="N31" s="100">
        <f>N27*N28</f>
        <v>0</v>
      </c>
      <c r="O31" s="45">
        <f t="shared" ref="O31:P31" si="19">O27*O28</f>
        <v>8.6500000000000007E-2</v>
      </c>
      <c r="P31" s="45">
        <f t="shared" si="19"/>
        <v>8.9999999999999993E-3</v>
      </c>
      <c r="Q31" s="100">
        <f>Q27*Q28</f>
        <v>0</v>
      </c>
      <c r="R31" s="100"/>
      <c r="S31" s="45">
        <f>S27*S28</f>
        <v>4.6375E-2</v>
      </c>
      <c r="T31" s="45">
        <f>T27*T28</f>
        <v>4.6375E-2</v>
      </c>
      <c r="U31" s="100"/>
      <c r="V31" s="100">
        <f>V27*V28</f>
        <v>0</v>
      </c>
      <c r="W31" s="100">
        <f>W27*W28</f>
        <v>0</v>
      </c>
      <c r="X31" s="100"/>
      <c r="Y31" s="100">
        <f>Y27*Y28</f>
        <v>0</v>
      </c>
      <c r="Z31" s="100">
        <f>Z27*Z28</f>
        <v>0</v>
      </c>
      <c r="AA31" s="100"/>
      <c r="AB31" s="45">
        <f>AB27*AB28</f>
        <v>0.32775000000000004</v>
      </c>
      <c r="AC31" s="45">
        <f>AC27*AC28</f>
        <v>0.32775000000000004</v>
      </c>
      <c r="AD31" s="81"/>
      <c r="AE31" s="81"/>
      <c r="AF31" s="81"/>
      <c r="AG31" s="25"/>
    </row>
    <row r="32" spans="1:33" s="4" customFormat="1" hidden="1" x14ac:dyDescent="0.25">
      <c r="A32" s="281"/>
      <c r="B32" s="60"/>
      <c r="C32" s="60"/>
      <c r="D32" s="185" t="s">
        <v>68</v>
      </c>
      <c r="E32" s="186"/>
      <c r="F32" s="186"/>
      <c r="G32" s="186"/>
      <c r="H32" s="186"/>
      <c r="I32" s="187"/>
      <c r="J32" s="95"/>
      <c r="K32" s="100"/>
      <c r="L32" s="100"/>
      <c r="M32" s="100"/>
      <c r="N32" s="100"/>
      <c r="O32" s="100"/>
      <c r="P32" s="100"/>
      <c r="Q32" s="100">
        <f>Q27*2+Q28*2</f>
        <v>0</v>
      </c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81"/>
      <c r="AE32" s="81"/>
      <c r="AF32" s="81"/>
      <c r="AG32" s="25"/>
    </row>
    <row r="33" spans="1:34" s="4" customFormat="1" ht="15.75" hidden="1" thickBot="1" x14ac:dyDescent="0.3">
      <c r="A33" s="282"/>
      <c r="B33" s="61"/>
      <c r="C33" s="61"/>
      <c r="D33" s="268" t="s">
        <v>59</v>
      </c>
      <c r="E33" s="269"/>
      <c r="F33" s="269"/>
      <c r="G33" s="269"/>
      <c r="H33" s="269"/>
      <c r="I33" s="270"/>
      <c r="J33" s="96"/>
      <c r="K33" s="26">
        <v>2</v>
      </c>
      <c r="L33" s="26"/>
      <c r="M33" s="26">
        <v>2</v>
      </c>
      <c r="N33" s="26"/>
      <c r="O33" s="26">
        <v>2</v>
      </c>
      <c r="P33" s="26">
        <v>5</v>
      </c>
      <c r="Q33" s="26"/>
      <c r="R33" s="312">
        <v>6</v>
      </c>
      <c r="S33" s="313"/>
      <c r="T33" s="26"/>
      <c r="U33" s="26"/>
      <c r="V33" s="26"/>
      <c r="W33" s="26"/>
      <c r="X33" s="26"/>
      <c r="Y33" s="26"/>
      <c r="Z33" s="26"/>
      <c r="AA33" s="26"/>
      <c r="AB33" s="26">
        <v>2</v>
      </c>
      <c r="AC33" s="26">
        <v>0</v>
      </c>
      <c r="AD33" s="102"/>
      <c r="AE33" s="102"/>
      <c r="AF33" s="102"/>
      <c r="AG33" s="28"/>
    </row>
    <row r="34" spans="1:34" s="4" customFormat="1" hidden="1" x14ac:dyDescent="0.25">
      <c r="A34" s="316">
        <v>90</v>
      </c>
      <c r="B34" s="65"/>
      <c r="C34" s="65"/>
      <c r="D34" s="271" t="s">
        <v>35</v>
      </c>
      <c r="E34" s="272"/>
      <c r="F34" s="272"/>
      <c r="G34" s="272"/>
      <c r="H34" s="272"/>
      <c r="I34" s="273"/>
      <c r="J34" s="94"/>
      <c r="K34" s="22">
        <v>2</v>
      </c>
      <c r="L34" s="22"/>
      <c r="M34" s="22">
        <v>0.71</v>
      </c>
      <c r="N34" s="22"/>
      <c r="O34" s="22">
        <v>1.73</v>
      </c>
      <c r="P34" s="22">
        <v>0.18</v>
      </c>
      <c r="Q34" s="22"/>
      <c r="R34" s="22">
        <v>0.26500000000000001</v>
      </c>
      <c r="S34" s="22">
        <v>0.26500000000000001</v>
      </c>
      <c r="T34" s="22">
        <v>0.26500000000000001</v>
      </c>
      <c r="U34" s="22"/>
      <c r="V34" s="22"/>
      <c r="W34" s="22"/>
      <c r="X34" s="22"/>
      <c r="Y34" s="22"/>
      <c r="Z34" s="22"/>
      <c r="AA34" s="22"/>
      <c r="AB34" s="22">
        <v>1.7250000000000001</v>
      </c>
      <c r="AC34" s="22">
        <v>1.7250000000000001</v>
      </c>
      <c r="AD34" s="38"/>
      <c r="AE34" s="38"/>
      <c r="AF34" s="38"/>
      <c r="AG34" s="39"/>
    </row>
    <row r="35" spans="1:34" s="4" customFormat="1" hidden="1" x14ac:dyDescent="0.25">
      <c r="A35" s="317"/>
      <c r="B35" s="66"/>
      <c r="C35" s="66"/>
      <c r="D35" s="274" t="s">
        <v>36</v>
      </c>
      <c r="E35" s="275"/>
      <c r="F35" s="275"/>
      <c r="G35" s="275"/>
      <c r="H35" s="275"/>
      <c r="I35" s="276"/>
      <c r="J35" s="95"/>
      <c r="K35" s="100">
        <v>0.11</v>
      </c>
      <c r="L35" s="100"/>
      <c r="M35" s="100">
        <v>0.15</v>
      </c>
      <c r="N35" s="100"/>
      <c r="O35" s="100">
        <v>0.05</v>
      </c>
      <c r="P35" s="100">
        <v>0.05</v>
      </c>
      <c r="Q35" s="100"/>
      <c r="R35" s="100">
        <v>0.17499999999999999</v>
      </c>
      <c r="S35" s="100">
        <v>0.17499999999999999</v>
      </c>
      <c r="T35" s="100">
        <v>0.17499999999999999</v>
      </c>
      <c r="U35" s="100"/>
      <c r="V35" s="100"/>
      <c r="W35" s="100"/>
      <c r="X35" s="100"/>
      <c r="Y35" s="100"/>
      <c r="Z35" s="100"/>
      <c r="AA35" s="100"/>
      <c r="AB35" s="100">
        <v>0.24</v>
      </c>
      <c r="AC35" s="100">
        <v>0.24</v>
      </c>
      <c r="AD35" s="35"/>
      <c r="AE35" s="35"/>
      <c r="AF35" s="35"/>
      <c r="AG35" s="40"/>
    </row>
    <row r="36" spans="1:34" s="4" customFormat="1" hidden="1" x14ac:dyDescent="0.25">
      <c r="A36" s="317"/>
      <c r="B36" s="66"/>
      <c r="C36" s="66"/>
      <c r="D36" s="274" t="s">
        <v>46</v>
      </c>
      <c r="E36" s="275"/>
      <c r="F36" s="275"/>
      <c r="G36" s="275"/>
      <c r="H36" s="275"/>
      <c r="I36" s="276"/>
      <c r="J36" s="95"/>
      <c r="K36" s="100">
        <v>3.7999999999999999E-2</v>
      </c>
      <c r="L36" s="100"/>
      <c r="M36" s="100">
        <v>3.7999999999999999E-2</v>
      </c>
      <c r="N36" s="100"/>
      <c r="O36" s="100">
        <v>3.7999999999999999E-2</v>
      </c>
      <c r="P36" s="100">
        <v>3.7999999999999999E-2</v>
      </c>
      <c r="Q36" s="100"/>
      <c r="R36" s="100">
        <v>0.03</v>
      </c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35"/>
      <c r="AE36" s="35"/>
      <c r="AF36" s="35"/>
      <c r="AG36" s="40"/>
    </row>
    <row r="37" spans="1:34" s="4" customFormat="1" hidden="1" x14ac:dyDescent="0.25">
      <c r="A37" s="317"/>
      <c r="B37" s="66"/>
      <c r="C37" s="66"/>
      <c r="D37" s="274" t="s">
        <v>0</v>
      </c>
      <c r="E37" s="275"/>
      <c r="F37" s="275"/>
      <c r="G37" s="275"/>
      <c r="H37" s="275"/>
      <c r="I37" s="276"/>
      <c r="J37" s="95"/>
      <c r="K37" s="44">
        <f>K34*K35*K36</f>
        <v>8.3599999999999994E-3</v>
      </c>
      <c r="L37" s="44"/>
      <c r="M37" s="44">
        <f t="shared" ref="M37:R37" si="20">M34*M35*M36</f>
        <v>4.0469999999999994E-3</v>
      </c>
      <c r="N37" s="100">
        <f t="shared" si="20"/>
        <v>0</v>
      </c>
      <c r="O37" s="44">
        <f t="shared" si="20"/>
        <v>3.287E-3</v>
      </c>
      <c r="P37" s="44">
        <f t="shared" si="20"/>
        <v>3.4199999999999996E-4</v>
      </c>
      <c r="Q37" s="100">
        <f t="shared" si="20"/>
        <v>0</v>
      </c>
      <c r="R37" s="44">
        <f t="shared" si="20"/>
        <v>1.3912499999999999E-3</v>
      </c>
      <c r="S37" s="100"/>
      <c r="T37" s="100"/>
      <c r="U37" s="100">
        <f t="shared" ref="U37" si="21">U34*U35*U36</f>
        <v>0</v>
      </c>
      <c r="V37" s="100"/>
      <c r="W37" s="100"/>
      <c r="X37" s="100">
        <f t="shared" ref="X37" si="22">X34*X35*X36</f>
        <v>0</v>
      </c>
      <c r="Y37" s="100"/>
      <c r="Z37" s="100"/>
      <c r="AA37" s="100">
        <f t="shared" ref="AA37" si="23">AA34*AA35*AA36</f>
        <v>0</v>
      </c>
      <c r="AB37" s="100"/>
      <c r="AC37" s="100"/>
      <c r="AD37" s="35"/>
      <c r="AE37" s="35"/>
      <c r="AF37" s="35"/>
      <c r="AG37" s="40"/>
    </row>
    <row r="38" spans="1:34" s="4" customFormat="1" hidden="1" x14ac:dyDescent="0.25">
      <c r="A38" s="317"/>
      <c r="B38" s="66"/>
      <c r="C38" s="66"/>
      <c r="D38" s="274" t="s">
        <v>1</v>
      </c>
      <c r="E38" s="275"/>
      <c r="F38" s="275"/>
      <c r="G38" s="275"/>
      <c r="H38" s="275"/>
      <c r="I38" s="276"/>
      <c r="J38" s="95"/>
      <c r="K38" s="45">
        <f>K34*K35</f>
        <v>0.22</v>
      </c>
      <c r="L38" s="45"/>
      <c r="M38" s="45">
        <f>M34*M35</f>
        <v>0.1065</v>
      </c>
      <c r="N38" s="100">
        <f>N34*N35</f>
        <v>0</v>
      </c>
      <c r="O38" s="45">
        <f t="shared" ref="O38:P38" si="24">O34*O35</f>
        <v>8.6500000000000007E-2</v>
      </c>
      <c r="P38" s="45">
        <f t="shared" si="24"/>
        <v>8.9999999999999993E-3</v>
      </c>
      <c r="Q38" s="100">
        <f>Q34*Q35</f>
        <v>0</v>
      </c>
      <c r="R38" s="100"/>
      <c r="S38" s="45">
        <f>S34*S35</f>
        <v>4.6375E-2</v>
      </c>
      <c r="T38" s="45">
        <f>T34*T35</f>
        <v>4.6375E-2</v>
      </c>
      <c r="U38" s="100"/>
      <c r="V38" s="100">
        <f>V34*V35</f>
        <v>0</v>
      </c>
      <c r="W38" s="100">
        <f>W34*W35</f>
        <v>0</v>
      </c>
      <c r="X38" s="100"/>
      <c r="Y38" s="100">
        <f>Y34*Y35</f>
        <v>0</v>
      </c>
      <c r="Z38" s="100">
        <f>Z34*Z35</f>
        <v>0</v>
      </c>
      <c r="AA38" s="100"/>
      <c r="AB38" s="45">
        <f>AB34*AB35</f>
        <v>0.41399999999999998</v>
      </c>
      <c r="AC38" s="45">
        <f>AC34*AC35</f>
        <v>0.41399999999999998</v>
      </c>
      <c r="AD38" s="35"/>
      <c r="AE38" s="35"/>
      <c r="AF38" s="35"/>
      <c r="AG38" s="40"/>
    </row>
    <row r="39" spans="1:34" s="4" customFormat="1" hidden="1" x14ac:dyDescent="0.25">
      <c r="A39" s="317"/>
      <c r="B39" s="66"/>
      <c r="C39" s="66"/>
      <c r="D39" s="274" t="s">
        <v>68</v>
      </c>
      <c r="E39" s="275"/>
      <c r="F39" s="275"/>
      <c r="G39" s="275"/>
      <c r="H39" s="275"/>
      <c r="I39" s="276"/>
      <c r="J39" s="95"/>
      <c r="K39" s="100"/>
      <c r="L39" s="100"/>
      <c r="M39" s="100"/>
      <c r="N39" s="100"/>
      <c r="O39" s="100"/>
      <c r="P39" s="100"/>
      <c r="Q39" s="100">
        <f>Q34*2+Q35*2</f>
        <v>0</v>
      </c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35"/>
      <c r="AE39" s="35"/>
      <c r="AF39" s="35"/>
      <c r="AG39" s="40"/>
    </row>
    <row r="40" spans="1:34" s="4" customFormat="1" ht="15.75" hidden="1" thickBot="1" x14ac:dyDescent="0.3">
      <c r="A40" s="318"/>
      <c r="B40" s="67"/>
      <c r="C40" s="67"/>
      <c r="D40" s="277" t="s">
        <v>59</v>
      </c>
      <c r="E40" s="278"/>
      <c r="F40" s="278"/>
      <c r="G40" s="278"/>
      <c r="H40" s="278"/>
      <c r="I40" s="279"/>
      <c r="J40" s="96"/>
      <c r="K40" s="26">
        <v>2</v>
      </c>
      <c r="L40" s="26"/>
      <c r="M40" s="26">
        <v>2</v>
      </c>
      <c r="N40" s="26"/>
      <c r="O40" s="26">
        <v>2</v>
      </c>
      <c r="P40" s="26">
        <v>5</v>
      </c>
      <c r="Q40" s="26"/>
      <c r="R40" s="312">
        <v>6</v>
      </c>
      <c r="S40" s="313"/>
      <c r="T40" s="26"/>
      <c r="U40" s="26"/>
      <c r="V40" s="26"/>
      <c r="W40" s="26"/>
      <c r="X40" s="26"/>
      <c r="Y40" s="26"/>
      <c r="Z40" s="26"/>
      <c r="AA40" s="26"/>
      <c r="AB40" s="26">
        <v>2</v>
      </c>
      <c r="AC40" s="26">
        <v>0</v>
      </c>
      <c r="AD40" s="41"/>
      <c r="AE40" s="41"/>
      <c r="AF40" s="41"/>
      <c r="AG40" s="42"/>
    </row>
    <row r="41" spans="1:34" s="4" customFormat="1" ht="36.75" thickBot="1" x14ac:dyDescent="0.3">
      <c r="D41" s="204" t="s">
        <v>86</v>
      </c>
      <c r="E41" s="199"/>
      <c r="F41" s="114" t="s">
        <v>82</v>
      </c>
      <c r="G41" s="124" t="s">
        <v>81</v>
      </c>
      <c r="H41" s="105" t="s">
        <v>85</v>
      </c>
      <c r="I41" s="115" t="s">
        <v>84</v>
      </c>
      <c r="J41" s="89"/>
      <c r="K41" s="116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36"/>
      <c r="AE41" s="36"/>
      <c r="AF41" s="36"/>
      <c r="AG41" s="37"/>
    </row>
    <row r="42" spans="1:34" s="4" customFormat="1" x14ac:dyDescent="0.25">
      <c r="C42" s="4">
        <v>1</v>
      </c>
      <c r="D42" s="248" t="s">
        <v>47</v>
      </c>
      <c r="E42" s="249" t="s">
        <v>83</v>
      </c>
      <c r="F42" s="118">
        <v>1.635</v>
      </c>
      <c r="G42" s="292"/>
      <c r="H42" s="119" t="s">
        <v>0</v>
      </c>
      <c r="I42" s="119" t="s">
        <v>37</v>
      </c>
      <c r="J42" s="22"/>
      <c r="K42" s="119">
        <f t="shared" ref="K42:R42" si="25">K9*K12*$F$42</f>
        <v>2.7337199999999999E-2</v>
      </c>
      <c r="L42" s="119">
        <f t="shared" si="25"/>
        <v>0</v>
      </c>
      <c r="M42" s="119">
        <f t="shared" si="25"/>
        <v>1.1742570000000001E-2</v>
      </c>
      <c r="N42" s="119">
        <f t="shared" si="25"/>
        <v>5.3059020000000004E-3</v>
      </c>
      <c r="O42" s="119">
        <f t="shared" si="25"/>
        <v>0</v>
      </c>
      <c r="P42" s="119">
        <f t="shared" si="25"/>
        <v>0</v>
      </c>
      <c r="Q42" s="119">
        <f t="shared" si="25"/>
        <v>0</v>
      </c>
      <c r="R42" s="119">
        <f t="shared" si="25"/>
        <v>0</v>
      </c>
      <c r="S42" s="119"/>
      <c r="T42" s="119"/>
      <c r="U42" s="119">
        <f>U9*U12*$F$42</f>
        <v>0</v>
      </c>
      <c r="V42" s="119"/>
      <c r="W42" s="119"/>
      <c r="X42" s="119">
        <f>X9*X12*$F$42</f>
        <v>0</v>
      </c>
      <c r="Y42" s="119"/>
      <c r="Z42" s="119"/>
      <c r="AA42" s="119">
        <f>AA9*AA12*$F$42</f>
        <v>0</v>
      </c>
      <c r="AB42" s="119"/>
      <c r="AC42" s="119"/>
      <c r="AD42" s="107">
        <f>K42+M42+N42+O42+P42+Q42+R42+U42+AA42+X42</f>
        <v>4.4385672000000001E-2</v>
      </c>
      <c r="AE42" s="8">
        <f>K42+M42+N42+O42+P42+Q42+R42+U42+AA42+X42</f>
        <v>4.4385672000000001E-2</v>
      </c>
      <c r="AF42" s="8">
        <f>K42+M42+N42+O42+P42+Q42+R42+U42+AA42+X42</f>
        <v>4.4385672000000001E-2</v>
      </c>
      <c r="AG42" s="8">
        <f>K42+M42+N42+O42+P42+Q42+R42+U42+X42+AA42</f>
        <v>4.4385672000000001E-2</v>
      </c>
    </row>
    <row r="43" spans="1:34" s="4" customFormat="1" x14ac:dyDescent="0.25">
      <c r="C43" s="4">
        <v>2</v>
      </c>
      <c r="D43" s="248"/>
      <c r="E43" s="250"/>
      <c r="F43" s="9">
        <v>1.635</v>
      </c>
      <c r="G43" s="293"/>
      <c r="H43" s="1" t="s">
        <v>0</v>
      </c>
      <c r="I43" s="1" t="s">
        <v>27</v>
      </c>
      <c r="J43" s="100"/>
      <c r="K43" s="1">
        <f>K9*K12*$F$43</f>
        <v>2.7337199999999999E-2</v>
      </c>
      <c r="L43" s="1"/>
      <c r="M43" s="1">
        <f>M9*M12*$F$43</f>
        <v>1.1742570000000001E-2</v>
      </c>
      <c r="N43" s="1">
        <f>N9*N12*$F$43</f>
        <v>5.3059020000000004E-3</v>
      </c>
      <c r="O43" s="1">
        <f>O9*O12*$F$43</f>
        <v>0</v>
      </c>
      <c r="P43" s="1">
        <f>P9*P12*$F$43</f>
        <v>0</v>
      </c>
      <c r="Q43" s="1">
        <f>Q9*Q12*$F$43</f>
        <v>0</v>
      </c>
      <c r="R43" s="1">
        <f>R9*R12*$F$43</f>
        <v>0</v>
      </c>
      <c r="S43" s="1"/>
      <c r="T43" s="1"/>
      <c r="U43" s="1">
        <f>U9*U12*$F$43</f>
        <v>0</v>
      </c>
      <c r="V43" s="1"/>
      <c r="W43" s="1"/>
      <c r="X43" s="1">
        <f>X9*X12*$F$43</f>
        <v>0</v>
      </c>
      <c r="Y43" s="1"/>
      <c r="Z43" s="1"/>
      <c r="AA43" s="1">
        <f>AA9*AA12*$F$43</f>
        <v>0</v>
      </c>
      <c r="AB43" s="1"/>
      <c r="AC43" s="1"/>
      <c r="AD43" s="107">
        <f>K43+M43+N43+O43+P43+Q43+R43+U43+AA43+X43</f>
        <v>4.4385672000000001E-2</v>
      </c>
      <c r="AE43" s="8">
        <f>K43+M43+N43+O43+P43+Q43+R43+U43+AA43+X43</f>
        <v>4.4385672000000001E-2</v>
      </c>
      <c r="AF43" s="8">
        <f>K43+M43+N43+O43+P43+Q43+R43+U43+AA43+X43</f>
        <v>4.4385672000000001E-2</v>
      </c>
      <c r="AG43" s="8">
        <f>K43+M43+N43+O43+P43+Q43+R43+U43+X43+AA43</f>
        <v>4.4385672000000001E-2</v>
      </c>
    </row>
    <row r="44" spans="1:34" s="4" customFormat="1" ht="15.75" thickBot="1" x14ac:dyDescent="0.3">
      <c r="C44" s="4">
        <v>3</v>
      </c>
      <c r="D44" s="248"/>
      <c r="E44" s="251"/>
      <c r="F44" s="110">
        <v>1.45</v>
      </c>
      <c r="G44" s="293"/>
      <c r="H44" s="111" t="s">
        <v>0</v>
      </c>
      <c r="I44" s="111" t="s">
        <v>28</v>
      </c>
      <c r="J44" s="78"/>
      <c r="K44" s="111">
        <f>K9*K12*$F$44</f>
        <v>2.4243999999999998E-2</v>
      </c>
      <c r="L44" s="111"/>
      <c r="M44" s="111">
        <f>M9*M12*$F$44</f>
        <v>1.04139E-2</v>
      </c>
      <c r="N44" s="111">
        <f>N9*N12*$F$44</f>
        <v>4.7055400000000002E-3</v>
      </c>
      <c r="O44" s="111">
        <f>O9*O12*$F$44</f>
        <v>0</v>
      </c>
      <c r="P44" s="111">
        <f>P9*P12*$F$44</f>
        <v>0</v>
      </c>
      <c r="Q44" s="111">
        <f>Q9*Q12*$F$44</f>
        <v>0</v>
      </c>
      <c r="R44" s="111">
        <f>R9*R12*$F$44</f>
        <v>0</v>
      </c>
      <c r="S44" s="111"/>
      <c r="T44" s="111"/>
      <c r="U44" s="111">
        <f>U9*U12*$F$44</f>
        <v>0</v>
      </c>
      <c r="V44" s="111"/>
      <c r="W44" s="111"/>
      <c r="X44" s="111">
        <f>X9*X12*$F$44</f>
        <v>0</v>
      </c>
      <c r="Y44" s="111"/>
      <c r="Z44" s="111"/>
      <c r="AA44" s="111">
        <f>AA9*AA12*$F$44</f>
        <v>0</v>
      </c>
      <c r="AB44" s="111"/>
      <c r="AC44" s="111"/>
      <c r="AD44" s="107">
        <f>K44+M44+N44+O44+P44+Q44+R44+U44+AA44+X44</f>
        <v>3.936344E-2</v>
      </c>
      <c r="AE44" s="8">
        <f>K44+M44+N44+O44+P44+Q44+R44+U44+AA44+X44</f>
        <v>3.936344E-2</v>
      </c>
      <c r="AF44" s="8">
        <f>K44+M44+N44+O44+P44+Q44+R44+U44+AA44+X44</f>
        <v>3.936344E-2</v>
      </c>
      <c r="AG44" s="8">
        <f>K44+M44+N44+O44+P44+Q44+R44+U44+X44+AA44</f>
        <v>3.936344E-2</v>
      </c>
    </row>
    <row r="45" spans="1:34" s="4" customFormat="1" x14ac:dyDescent="0.25">
      <c r="C45" s="4">
        <v>4</v>
      </c>
      <c r="D45" s="248"/>
      <c r="E45" s="252" t="s">
        <v>62</v>
      </c>
      <c r="F45" s="139">
        <v>1.36</v>
      </c>
      <c r="G45" s="294"/>
      <c r="H45" s="69" t="s">
        <v>1</v>
      </c>
      <c r="I45" s="103" t="s">
        <v>29</v>
      </c>
      <c r="J45" s="22">
        <v>2</v>
      </c>
      <c r="K45" s="103">
        <f>K10*K12*$F$45*$J$45</f>
        <v>1.1968000000000001</v>
      </c>
      <c r="L45" s="103"/>
      <c r="M45" s="103">
        <f>M10*M12*$F$45*$J$45</f>
        <v>0.51408000000000009</v>
      </c>
      <c r="N45" s="103">
        <f>N10*N12*$F$45*$J$45</f>
        <v>0.23228800000000002</v>
      </c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7">
        <f>K45+M45+N45</f>
        <v>1.9431680000000002</v>
      </c>
      <c r="AE45" s="8">
        <f>K45+M45+N45</f>
        <v>1.9431680000000002</v>
      </c>
      <c r="AF45" s="8">
        <f>K45+M45+N45</f>
        <v>1.9431680000000002</v>
      </c>
      <c r="AG45" s="8">
        <f>K45+M45+N45</f>
        <v>1.9431680000000002</v>
      </c>
      <c r="AH45" s="46"/>
    </row>
    <row r="46" spans="1:34" s="4" customFormat="1" x14ac:dyDescent="0.25">
      <c r="C46" s="4">
        <v>5</v>
      </c>
      <c r="D46" s="248"/>
      <c r="E46" s="253"/>
      <c r="F46" s="140">
        <v>1.4</v>
      </c>
      <c r="G46" s="294"/>
      <c r="H46" s="71" t="s">
        <v>1</v>
      </c>
      <c r="I46" s="85" t="s">
        <v>30</v>
      </c>
      <c r="J46" s="100">
        <v>2</v>
      </c>
      <c r="K46" s="85"/>
      <c r="L46" s="85"/>
      <c r="M46" s="85"/>
      <c r="N46" s="85"/>
      <c r="O46" s="85"/>
      <c r="P46" s="85"/>
      <c r="Q46" s="85"/>
      <c r="R46" s="85"/>
      <c r="S46" s="85">
        <f>S10*S12*$F$46*$J$46</f>
        <v>0.6600999999999998</v>
      </c>
      <c r="T46" s="85"/>
      <c r="U46" s="85"/>
      <c r="V46" s="85">
        <f>V10*V12*$F$46*$J$46</f>
        <v>0.24954999999999997</v>
      </c>
      <c r="W46" s="85"/>
      <c r="X46" s="85"/>
      <c r="Y46" s="85">
        <f>Y10*Y12*$F$46*$J$46</f>
        <v>0</v>
      </c>
      <c r="Z46" s="85"/>
      <c r="AA46" s="85"/>
      <c r="AB46" s="85">
        <f>AB10*AB12*$F$46*$J$46</f>
        <v>1.5616999999999999</v>
      </c>
      <c r="AC46" s="85"/>
      <c r="AD46" s="107">
        <f>S46+V46+Y46+AB46</f>
        <v>2.4713499999999997</v>
      </c>
      <c r="AE46" s="107">
        <f>S46+V46+Y46+AB46</f>
        <v>2.4713499999999997</v>
      </c>
      <c r="AF46" s="8">
        <f>S46+V46+Y46+AB46</f>
        <v>2.4713499999999997</v>
      </c>
      <c r="AG46" s="8">
        <f>S46+V46+Y46+AB46</f>
        <v>2.4713499999999997</v>
      </c>
    </row>
    <row r="47" spans="1:34" s="4" customFormat="1" x14ac:dyDescent="0.25">
      <c r="C47" s="4">
        <v>6</v>
      </c>
      <c r="D47" s="248"/>
      <c r="E47" s="253"/>
      <c r="F47" s="140">
        <v>1.4</v>
      </c>
      <c r="G47" s="294"/>
      <c r="H47" s="71" t="s">
        <v>1</v>
      </c>
      <c r="I47" s="85" t="s">
        <v>31</v>
      </c>
      <c r="J47" s="100">
        <v>2</v>
      </c>
      <c r="K47" s="85"/>
      <c r="L47" s="85"/>
      <c r="M47" s="85"/>
      <c r="N47" s="85"/>
      <c r="O47" s="85"/>
      <c r="P47" s="85"/>
      <c r="Q47" s="85"/>
      <c r="R47" s="85"/>
      <c r="S47" s="85">
        <f>S10*S12*$F$47*$J$47</f>
        <v>0.6600999999999998</v>
      </c>
      <c r="T47" s="85"/>
      <c r="U47" s="85"/>
      <c r="V47" s="85">
        <f>V10*V12*$F$47*$J$47</f>
        <v>0.24954999999999997</v>
      </c>
      <c r="W47" s="85"/>
      <c r="X47" s="85"/>
      <c r="Y47" s="85">
        <f>Y10*Y12*$F$47*$J$47</f>
        <v>0</v>
      </c>
      <c r="Z47" s="85"/>
      <c r="AA47" s="85"/>
      <c r="AB47" s="85">
        <f>AB10*AB12*$F$47*$J$47</f>
        <v>1.5616999999999999</v>
      </c>
      <c r="AC47" s="85"/>
      <c r="AD47" s="107">
        <f>S47+V47+Y47+AB47</f>
        <v>2.4713499999999997</v>
      </c>
      <c r="AE47" s="107">
        <f>S47+V47+Y47+AB47</f>
        <v>2.4713499999999997</v>
      </c>
      <c r="AF47" s="8">
        <f>S47+V47+Y47+AB47</f>
        <v>2.4713499999999997</v>
      </c>
      <c r="AG47" s="8">
        <f>S47+V47+Y47+AB47</f>
        <v>2.4713499999999997</v>
      </c>
      <c r="AH47" s="46"/>
    </row>
    <row r="48" spans="1:34" s="4" customFormat="1" x14ac:dyDescent="0.25">
      <c r="C48" s="4">
        <v>7</v>
      </c>
      <c r="D48" s="248"/>
      <c r="E48" s="253"/>
      <c r="F48" s="140">
        <v>1.36</v>
      </c>
      <c r="G48" s="294"/>
      <c r="H48" s="71" t="s">
        <v>1</v>
      </c>
      <c r="I48" s="85" t="s">
        <v>32</v>
      </c>
      <c r="J48" s="100">
        <v>2</v>
      </c>
      <c r="K48" s="85"/>
      <c r="L48" s="85"/>
      <c r="M48" s="85"/>
      <c r="N48" s="85"/>
      <c r="O48" s="85"/>
      <c r="P48" s="85"/>
      <c r="Q48" s="85"/>
      <c r="R48" s="85"/>
      <c r="S48" s="85">
        <f>S10*S12*$F$48*$J$48</f>
        <v>0.64123999999999992</v>
      </c>
      <c r="T48" s="85"/>
      <c r="U48" s="85"/>
      <c r="V48" s="85">
        <f>V10*V12*$F$48*$J$48</f>
        <v>0.24242</v>
      </c>
      <c r="W48" s="85"/>
      <c r="X48" s="85"/>
      <c r="Y48" s="85">
        <f>Y10*Y12*$F$48*$J$48</f>
        <v>0</v>
      </c>
      <c r="Z48" s="85"/>
      <c r="AA48" s="85"/>
      <c r="AB48" s="85">
        <f>AB10*AB12*$F$48*$J$48</f>
        <v>1.51708</v>
      </c>
      <c r="AC48" s="85"/>
      <c r="AD48" s="107">
        <f>S48+V48+Y48+AB48</f>
        <v>2.4007399999999999</v>
      </c>
      <c r="AE48" s="107">
        <f>S48+V48+Y48+AB48</f>
        <v>2.4007399999999999</v>
      </c>
      <c r="AF48" s="8">
        <f>S48+V48+Y48+AB48</f>
        <v>2.4007399999999999</v>
      </c>
      <c r="AG48" s="8">
        <f>S48+V48+Y48+AB48</f>
        <v>2.4007399999999999</v>
      </c>
    </row>
    <row r="49" spans="1:33" s="4" customFormat="1" ht="15.75" thickBot="1" x14ac:dyDescent="0.3">
      <c r="C49" s="4">
        <v>8</v>
      </c>
      <c r="D49" s="248"/>
      <c r="E49" s="253"/>
      <c r="F49" s="141">
        <v>1.4</v>
      </c>
      <c r="G49" s="294"/>
      <c r="H49" s="72" t="s">
        <v>1</v>
      </c>
      <c r="I49" s="104" t="s">
        <v>33</v>
      </c>
      <c r="J49" s="26">
        <v>2</v>
      </c>
      <c r="K49" s="104"/>
      <c r="L49" s="104"/>
      <c r="M49" s="104"/>
      <c r="N49" s="104"/>
      <c r="O49" s="104"/>
      <c r="P49" s="104"/>
      <c r="Q49" s="104"/>
      <c r="R49" s="104"/>
      <c r="S49" s="104">
        <f>S10*S12*$F$49*$J$49</f>
        <v>0.6600999999999998</v>
      </c>
      <c r="T49" s="104"/>
      <c r="U49" s="104"/>
      <c r="V49" s="104">
        <f>V10*V12*$F$49*$J$49</f>
        <v>0.24954999999999997</v>
      </c>
      <c r="W49" s="104"/>
      <c r="X49" s="104"/>
      <c r="Y49" s="104">
        <f>Y10*Y12*$F$49*$J$49</f>
        <v>0</v>
      </c>
      <c r="Z49" s="104"/>
      <c r="AA49" s="104"/>
      <c r="AB49" s="104">
        <f>AB10*AB12*$F$49*$J$49</f>
        <v>1.5616999999999999</v>
      </c>
      <c r="AC49" s="104"/>
      <c r="AD49" s="107">
        <f>S49+V49+Y49+AB49</f>
        <v>2.4713499999999997</v>
      </c>
      <c r="AE49" s="107">
        <f>S49+V49+Y49+AB49</f>
        <v>2.4713499999999997</v>
      </c>
      <c r="AF49" s="8">
        <f>S49+V49+Y49+AB49</f>
        <v>2.4713499999999997</v>
      </c>
      <c r="AG49" s="8">
        <f>S49+V49+Y49+AB49</f>
        <v>2.4713499999999997</v>
      </c>
    </row>
    <row r="50" spans="1:33" s="4" customFormat="1" x14ac:dyDescent="0.25">
      <c r="A50" s="4" t="s">
        <v>121</v>
      </c>
      <c r="C50" s="4">
        <v>9</v>
      </c>
      <c r="D50" s="248"/>
      <c r="E50" s="142" t="s">
        <v>101</v>
      </c>
      <c r="F50" s="139">
        <v>1.5</v>
      </c>
      <c r="G50" s="295"/>
      <c r="H50" s="108" t="s">
        <v>1</v>
      </c>
      <c r="I50" s="108" t="s">
        <v>7</v>
      </c>
      <c r="J50" s="82">
        <v>2</v>
      </c>
      <c r="K50" s="108"/>
      <c r="L50" s="108"/>
      <c r="M50" s="108"/>
      <c r="N50" s="108"/>
      <c r="O50" s="108"/>
      <c r="P50" s="108"/>
      <c r="Q50" s="108">
        <f>Q11*0.07*F50</f>
        <v>1.4154000000000002</v>
      </c>
      <c r="R50" s="108"/>
      <c r="S50" s="108">
        <f>S10*S12*$F$50*$J$50</f>
        <v>0.70724999999999993</v>
      </c>
      <c r="T50" s="108"/>
      <c r="U50" s="108"/>
      <c r="V50" s="108">
        <f>V10*V12*$F$50*$J$50</f>
        <v>0.26737499999999997</v>
      </c>
      <c r="W50" s="108"/>
      <c r="X50" s="108"/>
      <c r="Y50" s="108">
        <f>Y10*Y12*$F$50*$J$50</f>
        <v>0</v>
      </c>
      <c r="Z50" s="108"/>
      <c r="AA50" s="108"/>
      <c r="AB50" s="108">
        <f>AB10*AB12*$F$50*$J$50</f>
        <v>1.6732499999999999</v>
      </c>
      <c r="AC50" s="108"/>
      <c r="AD50" s="107">
        <f>Q50+S50+V50+Y50+AB50</f>
        <v>4.063275</v>
      </c>
      <c r="AE50" s="8">
        <f>Q50+S50+V50+Y50+AB50</f>
        <v>4.063275</v>
      </c>
      <c r="AF50" s="8">
        <f>Q50+S50+V50+Y50+AB50</f>
        <v>4.063275</v>
      </c>
      <c r="AG50" s="8">
        <f>Q50+S50+V50+Y50+AB50</f>
        <v>4.063275</v>
      </c>
    </row>
    <row r="51" spans="1:33" s="4" customFormat="1" ht="15.75" thickBot="1" x14ac:dyDescent="0.3">
      <c r="A51" s="4" t="s">
        <v>120</v>
      </c>
      <c r="C51" s="4">
        <v>10</v>
      </c>
      <c r="D51" s="248"/>
      <c r="E51" s="143" t="s">
        <v>102</v>
      </c>
      <c r="F51" s="141">
        <v>1.5</v>
      </c>
      <c r="G51" s="295"/>
      <c r="H51" s="113" t="s">
        <v>1</v>
      </c>
      <c r="I51" s="113" t="s">
        <v>8</v>
      </c>
      <c r="J51" s="26">
        <v>2</v>
      </c>
      <c r="K51" s="113"/>
      <c r="L51" s="113"/>
      <c r="M51" s="113"/>
      <c r="N51" s="113"/>
      <c r="O51" s="113"/>
      <c r="P51" s="113"/>
      <c r="Q51" s="113">
        <f>Q11*0.07*F51</f>
        <v>1.4154000000000002</v>
      </c>
      <c r="R51" s="113"/>
      <c r="S51" s="113">
        <f>S10*S12*$F$51*$J$51</f>
        <v>0.70724999999999993</v>
      </c>
      <c r="T51" s="113"/>
      <c r="U51" s="113"/>
      <c r="V51" s="113">
        <f>V10*V12*$F$51*$J$51</f>
        <v>0.26737499999999997</v>
      </c>
      <c r="W51" s="113"/>
      <c r="X51" s="113"/>
      <c r="Y51" s="113">
        <f>Y10*Y12*$F$51*$J$51</f>
        <v>0</v>
      </c>
      <c r="Z51" s="113"/>
      <c r="AA51" s="113"/>
      <c r="AB51" s="113">
        <f>AB10*AB12*$F$51*$J$51</f>
        <v>1.6732499999999999</v>
      </c>
      <c r="AC51" s="113"/>
      <c r="AD51" s="107">
        <f>Q51+S51+V51+Y51+AB51</f>
        <v>4.063275</v>
      </c>
      <c r="AE51" s="8">
        <f>Q51+S51+V51+Y51+AB51</f>
        <v>4.063275</v>
      </c>
      <c r="AF51" s="8">
        <f>Q51+S51+V51+Y51+AB51</f>
        <v>4.063275</v>
      </c>
      <c r="AG51" s="8">
        <f>Q51+S51+V51+Y51+AB51</f>
        <v>4.063275</v>
      </c>
    </row>
    <row r="52" spans="1:33" s="4" customFormat="1" x14ac:dyDescent="0.25">
      <c r="C52" s="4">
        <v>11</v>
      </c>
      <c r="D52" s="248"/>
      <c r="E52" s="252" t="s">
        <v>38</v>
      </c>
      <c r="F52" s="139">
        <v>1.2</v>
      </c>
      <c r="G52" s="295"/>
      <c r="H52" s="103" t="s">
        <v>1</v>
      </c>
      <c r="I52" s="103" t="s">
        <v>39</v>
      </c>
      <c r="J52" s="22">
        <v>2</v>
      </c>
      <c r="K52" s="103"/>
      <c r="L52" s="103"/>
      <c r="M52" s="103"/>
      <c r="N52" s="103"/>
      <c r="O52" s="103"/>
      <c r="P52" s="103"/>
      <c r="Q52" s="103"/>
      <c r="R52" s="103"/>
      <c r="S52" s="103">
        <f>S10*S12*$F$52*$J$52</f>
        <v>0.56579999999999986</v>
      </c>
      <c r="T52" s="103"/>
      <c r="U52" s="103"/>
      <c r="V52" s="103">
        <f>V10*V12*$F$52*$J$52</f>
        <v>0.21389999999999998</v>
      </c>
      <c r="W52" s="103"/>
      <c r="X52" s="103"/>
      <c r="Y52" s="103">
        <f>Y10*Y12*$F$52*$J$52</f>
        <v>0</v>
      </c>
      <c r="Z52" s="103"/>
      <c r="AA52" s="103"/>
      <c r="AB52" s="103">
        <f>AB10*AB12*$F$52*$J$52</f>
        <v>1.3385999999999998</v>
      </c>
      <c r="AC52" s="103"/>
      <c r="AD52" s="107">
        <f>S52+V52+Y52+AB52</f>
        <v>2.1182999999999996</v>
      </c>
      <c r="AE52" s="8">
        <f>S52+V52+Y52+AB52</f>
        <v>2.1182999999999996</v>
      </c>
      <c r="AF52" s="8">
        <f>S52+V52+Y52+AB52</f>
        <v>2.1182999999999996</v>
      </c>
      <c r="AG52" s="8">
        <f>S52+V52+Y52+AB52</f>
        <v>2.1182999999999996</v>
      </c>
    </row>
    <row r="53" spans="1:33" s="4" customFormat="1" ht="15.75" thickBot="1" x14ac:dyDescent="0.3">
      <c r="C53" s="4">
        <v>12</v>
      </c>
      <c r="D53" s="248"/>
      <c r="E53" s="254"/>
      <c r="F53" s="141">
        <v>1.2</v>
      </c>
      <c r="G53" s="295"/>
      <c r="H53" s="56" t="s">
        <v>1</v>
      </c>
      <c r="I53" s="56" t="s">
        <v>40</v>
      </c>
      <c r="J53" s="78">
        <v>2</v>
      </c>
      <c r="K53" s="56"/>
      <c r="L53" s="56"/>
      <c r="M53" s="56"/>
      <c r="N53" s="56"/>
      <c r="O53" s="56"/>
      <c r="P53" s="56"/>
      <c r="Q53" s="56"/>
      <c r="R53" s="56"/>
      <c r="S53" s="56">
        <f>S10*S12*$F$53*$J$53</f>
        <v>0.56579999999999986</v>
      </c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107">
        <f>S53</f>
        <v>0.56579999999999986</v>
      </c>
      <c r="AE53" s="8">
        <f>S53</f>
        <v>0.56579999999999986</v>
      </c>
      <c r="AF53" s="8">
        <f>S53</f>
        <v>0.56579999999999986</v>
      </c>
      <c r="AG53" s="8">
        <f>S53</f>
        <v>0.56579999999999986</v>
      </c>
    </row>
    <row r="54" spans="1:33" s="4" customFormat="1" x14ac:dyDescent="0.25">
      <c r="C54" s="4">
        <v>13</v>
      </c>
      <c r="D54" s="248"/>
      <c r="E54" s="260" t="s">
        <v>3</v>
      </c>
      <c r="F54" s="145">
        <v>1.1599999999999999</v>
      </c>
      <c r="G54" s="294"/>
      <c r="H54" s="149" t="s">
        <v>1</v>
      </c>
      <c r="I54" s="149" t="s">
        <v>4</v>
      </c>
      <c r="J54" s="91">
        <v>2</v>
      </c>
      <c r="K54" s="69"/>
      <c r="L54" s="103">
        <f>K10*L12*F54*J54</f>
        <v>0</v>
      </c>
      <c r="M54" s="103">
        <f>M10*M12*$F$54*$J$54</f>
        <v>0.43847999999999998</v>
      </c>
      <c r="N54" s="103">
        <f>N10*N12*$F$54*$J$54</f>
        <v>0.198128</v>
      </c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7">
        <f>L54+M54+N54</f>
        <v>0.63660799999999995</v>
      </c>
      <c r="AE54" s="8">
        <f>L54+M54+N54</f>
        <v>0.63660799999999995</v>
      </c>
      <c r="AF54" s="8">
        <f>L54+M54+N54</f>
        <v>0.63660799999999995</v>
      </c>
      <c r="AG54" s="8">
        <f>L54+M54+N54</f>
        <v>0.63660799999999995</v>
      </c>
    </row>
    <row r="55" spans="1:33" s="4" customFormat="1" x14ac:dyDescent="0.25">
      <c r="C55" s="4">
        <v>14</v>
      </c>
      <c r="D55" s="248"/>
      <c r="E55" s="261"/>
      <c r="F55" s="146">
        <v>1.1599999999999999</v>
      </c>
      <c r="G55" s="294"/>
      <c r="H55" s="150" t="s">
        <v>1</v>
      </c>
      <c r="I55" s="150" t="s">
        <v>107</v>
      </c>
      <c r="J55" s="92"/>
      <c r="K55" s="71"/>
      <c r="L55" s="85"/>
      <c r="M55" s="85"/>
      <c r="N55" s="85"/>
      <c r="O55" s="85"/>
      <c r="P55" s="85"/>
      <c r="Q55" s="85"/>
      <c r="R55" s="85"/>
      <c r="S55" s="85">
        <f>S10*S12*$F$55</f>
        <v>0.27346999999999994</v>
      </c>
      <c r="T55" s="85"/>
      <c r="U55" s="85"/>
      <c r="V55" s="85">
        <f>V10*V12*$F$55</f>
        <v>0.10338499999999999</v>
      </c>
      <c r="W55" s="85"/>
      <c r="X55" s="85"/>
      <c r="Y55" s="85">
        <f>Y10*Y12*$F$55</f>
        <v>0</v>
      </c>
      <c r="Z55" s="85"/>
      <c r="AA55" s="85"/>
      <c r="AB55" s="85">
        <f>AB10*AB12*$F$55</f>
        <v>0.64698999999999995</v>
      </c>
      <c r="AC55" s="85"/>
      <c r="AD55" s="107">
        <f>S55+V55+Y55+AB55</f>
        <v>1.0238449999999999</v>
      </c>
      <c r="AE55" s="8">
        <f>S55+V55+Y55+AB55</f>
        <v>1.0238449999999999</v>
      </c>
      <c r="AF55" s="8">
        <f>S55+V55+Y55+AB55</f>
        <v>1.0238449999999999</v>
      </c>
      <c r="AG55" s="8">
        <f>S55+V55+Y55+AB55</f>
        <v>1.0238449999999999</v>
      </c>
    </row>
    <row r="56" spans="1:33" s="4" customFormat="1" x14ac:dyDescent="0.25">
      <c r="C56" s="4">
        <v>15</v>
      </c>
      <c r="D56" s="248"/>
      <c r="E56" s="261"/>
      <c r="F56" s="146">
        <v>1.1599999999999999</v>
      </c>
      <c r="G56" s="294"/>
      <c r="H56" s="150" t="s">
        <v>1</v>
      </c>
      <c r="I56" s="150" t="s">
        <v>5</v>
      </c>
      <c r="J56" s="92"/>
      <c r="K56" s="71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107"/>
      <c r="AE56" s="8"/>
      <c r="AF56" s="8"/>
      <c r="AG56" s="8"/>
    </row>
    <row r="57" spans="1:33" s="4" customFormat="1" ht="15.75" thickBot="1" x14ac:dyDescent="0.3">
      <c r="C57" s="4">
        <v>16</v>
      </c>
      <c r="D57" s="248"/>
      <c r="E57" s="261"/>
      <c r="F57" s="147">
        <v>1.1599999999999999</v>
      </c>
      <c r="G57" s="296"/>
      <c r="H57" s="151" t="s">
        <v>1</v>
      </c>
      <c r="I57" s="151" t="s">
        <v>6</v>
      </c>
      <c r="J57" s="93"/>
      <c r="K57" s="72"/>
      <c r="L57" s="104">
        <f>0.05*2*F57*L12</f>
        <v>0</v>
      </c>
      <c r="M57" s="104"/>
      <c r="N57" s="104"/>
      <c r="O57" s="104"/>
      <c r="P57" s="104"/>
      <c r="Q57" s="104"/>
      <c r="R57" s="104"/>
      <c r="S57" s="104">
        <f>S10*S12*$F$57</f>
        <v>0.27346999999999994</v>
      </c>
      <c r="T57" s="104"/>
      <c r="U57" s="104"/>
      <c r="V57" s="104">
        <f>V10*V12*$F$57</f>
        <v>0.10338499999999999</v>
      </c>
      <c r="W57" s="104"/>
      <c r="X57" s="104"/>
      <c r="Y57" s="104">
        <f>Y10*Y12*$F$57</f>
        <v>0</v>
      </c>
      <c r="Z57" s="104"/>
      <c r="AA57" s="104"/>
      <c r="AB57" s="104">
        <f>AB10*AB12*$F$57</f>
        <v>0.64698999999999995</v>
      </c>
      <c r="AC57" s="104"/>
      <c r="AD57" s="107">
        <f>L57+S57+V57+Y57+AB57</f>
        <v>1.0238449999999999</v>
      </c>
      <c r="AE57" s="8">
        <f>L57+S57+V57+Y57+AB57</f>
        <v>1.0238449999999999</v>
      </c>
      <c r="AF57" s="8">
        <f>L57+S57+V57+Y57+AB57</f>
        <v>1.0238449999999999</v>
      </c>
      <c r="AG57" s="8">
        <f>L57+S57+V57+Y57+AB57</f>
        <v>1.0238449999999999</v>
      </c>
    </row>
    <row r="58" spans="1:33" s="4" customFormat="1" ht="15.75" thickBot="1" x14ac:dyDescent="0.3">
      <c r="C58" s="4">
        <v>17</v>
      </c>
      <c r="D58" s="240" t="s">
        <v>26</v>
      </c>
      <c r="E58" s="241"/>
      <c r="F58" s="144">
        <v>1.08</v>
      </c>
      <c r="G58" s="120"/>
      <c r="H58" s="148" t="s">
        <v>1</v>
      </c>
      <c r="I58" s="148" t="s">
        <v>26</v>
      </c>
      <c r="J58" s="80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07"/>
      <c r="AE58" s="8"/>
      <c r="AF58" s="8"/>
      <c r="AG58" s="8"/>
    </row>
    <row r="59" spans="1:33" s="4" customFormat="1" ht="15.75" thickBot="1" x14ac:dyDescent="0.3">
      <c r="C59" s="4">
        <v>18</v>
      </c>
      <c r="D59" s="205" t="s">
        <v>65</v>
      </c>
      <c r="E59" s="206"/>
      <c r="F59" s="122"/>
      <c r="G59" s="120"/>
      <c r="H59" s="121" t="s">
        <v>2</v>
      </c>
      <c r="I59" s="121" t="s">
        <v>65</v>
      </c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3">
        <f>T10*T12</f>
        <v>0</v>
      </c>
      <c r="U59" s="121"/>
      <c r="V59" s="121"/>
      <c r="W59" s="123">
        <f>W10*W12</f>
        <v>0</v>
      </c>
      <c r="X59" s="121"/>
      <c r="Y59" s="121"/>
      <c r="Z59" s="123">
        <f>Z10*Z12</f>
        <v>0</v>
      </c>
      <c r="AA59" s="121"/>
      <c r="AB59" s="121"/>
      <c r="AC59" s="123"/>
      <c r="AD59" s="107"/>
      <c r="AE59" s="8">
        <f>T59+W59+Z59+AC59</f>
        <v>0</v>
      </c>
      <c r="AF59" s="8">
        <f>T59+W59+Z59+AC59</f>
        <v>0</v>
      </c>
      <c r="AG59" s="8">
        <f>T59+W59+Z59+AC59</f>
        <v>0</v>
      </c>
    </row>
    <row r="60" spans="1:33" s="4" customFormat="1" x14ac:dyDescent="0.25">
      <c r="C60" s="4">
        <v>19</v>
      </c>
      <c r="D60" s="255" t="s">
        <v>24</v>
      </c>
      <c r="E60" s="256"/>
      <c r="F60" s="69">
        <v>3</v>
      </c>
      <c r="G60" s="301">
        <v>0.22</v>
      </c>
      <c r="H60" s="298" t="s">
        <v>14</v>
      </c>
      <c r="I60" s="298" t="s">
        <v>23</v>
      </c>
      <c r="J60" s="22"/>
      <c r="K60" s="125">
        <f>K10*K12*$F$60*$G$60</f>
        <v>0.29039999999999999</v>
      </c>
      <c r="L60" s="125">
        <f>L10*L12*$F$60*$G$60</f>
        <v>0</v>
      </c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07">
        <f>SUM(K60:AC62)</f>
        <v>0.81458299999999995</v>
      </c>
      <c r="AE60" s="8">
        <f>SUM(K60:AC62)</f>
        <v>0.81458299999999995</v>
      </c>
      <c r="AF60" s="8">
        <f>SUM(K60:AC62)</f>
        <v>0.81458299999999995</v>
      </c>
      <c r="AG60" s="8">
        <f>SUM(K60:AC62)</f>
        <v>0.81458299999999995</v>
      </c>
    </row>
    <row r="61" spans="1:33" s="4" customFormat="1" x14ac:dyDescent="0.25">
      <c r="C61" s="4">
        <v>20</v>
      </c>
      <c r="D61" s="257"/>
      <c r="E61" s="258"/>
      <c r="F61" s="71">
        <v>2.25</v>
      </c>
      <c r="G61" s="302"/>
      <c r="H61" s="299"/>
      <c r="I61" s="299"/>
      <c r="J61" s="100"/>
      <c r="K61" s="14"/>
      <c r="L61" s="14"/>
      <c r="M61" s="14">
        <f>M10*M12*$F$61*$G$60</f>
        <v>9.3554999999999999E-2</v>
      </c>
      <c r="N61" s="14">
        <f>N10*N12*$F$61*$G$60</f>
        <v>4.2273000000000005E-2</v>
      </c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07"/>
      <c r="AE61" s="8"/>
      <c r="AF61" s="8"/>
      <c r="AG61" s="8"/>
    </row>
    <row r="62" spans="1:33" s="4" customFormat="1" ht="15.75" thickBot="1" x14ac:dyDescent="0.3">
      <c r="C62" s="4">
        <v>21</v>
      </c>
      <c r="D62" s="257"/>
      <c r="E62" s="258"/>
      <c r="F62" s="72">
        <v>1.5</v>
      </c>
      <c r="G62" s="303"/>
      <c r="H62" s="300"/>
      <c r="I62" s="300"/>
      <c r="J62" s="26">
        <v>2</v>
      </c>
      <c r="K62" s="126"/>
      <c r="L62" s="126"/>
      <c r="M62" s="126"/>
      <c r="N62" s="126"/>
      <c r="O62" s="126"/>
      <c r="P62" s="126"/>
      <c r="Q62" s="126"/>
      <c r="R62" s="126">
        <f>S10*R12*$F$62*$G$60</f>
        <v>0</v>
      </c>
      <c r="S62" s="126">
        <f>S10*S12*$G$60*$J$62</f>
        <v>0.10372999999999999</v>
      </c>
      <c r="T62" s="126"/>
      <c r="U62" s="126">
        <f>V10*U12*$F$62*$G$60</f>
        <v>0</v>
      </c>
      <c r="V62" s="126">
        <f>V10*V12*$G$60*$J$62</f>
        <v>3.9215E-2</v>
      </c>
      <c r="W62" s="126"/>
      <c r="X62" s="126">
        <f>Y10*X12*$F$62*$G$60</f>
        <v>0</v>
      </c>
      <c r="Y62" s="126">
        <f>Y10*Y12*$G$60*$J$62</f>
        <v>0</v>
      </c>
      <c r="Z62" s="126"/>
      <c r="AA62" s="126">
        <f>AB10*AA12*$F$62*$G$60</f>
        <v>0</v>
      </c>
      <c r="AB62" s="126">
        <f>AB10*AB12*$G$60*$J$62</f>
        <v>0.24540999999999999</v>
      </c>
      <c r="AC62" s="126"/>
      <c r="AD62" s="107"/>
      <c r="AE62" s="8"/>
      <c r="AF62" s="8"/>
      <c r="AG62" s="8"/>
    </row>
    <row r="63" spans="1:33" s="4" customFormat="1" ht="15.75" thickBot="1" x14ac:dyDescent="0.3">
      <c r="C63" s="4">
        <v>22</v>
      </c>
      <c r="D63" s="257"/>
      <c r="E63" s="259"/>
      <c r="F63" s="106"/>
      <c r="G63" s="127">
        <v>0.1</v>
      </c>
      <c r="H63" s="152" t="s">
        <v>14</v>
      </c>
      <c r="I63" s="152" t="s">
        <v>57</v>
      </c>
      <c r="J63" s="79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07"/>
      <c r="AE63" s="8"/>
      <c r="AF63" s="8"/>
      <c r="AG63" s="8"/>
    </row>
    <row r="64" spans="1:33" s="4" customFormat="1" x14ac:dyDescent="0.25">
      <c r="C64" s="4">
        <v>23</v>
      </c>
      <c r="D64" s="242" t="s">
        <v>74</v>
      </c>
      <c r="E64" s="243"/>
      <c r="F64" s="103"/>
      <c r="G64" s="70"/>
      <c r="H64" s="154" t="s">
        <v>14</v>
      </c>
      <c r="I64" s="154" t="s">
        <v>90</v>
      </c>
      <c r="J64" s="22">
        <v>2</v>
      </c>
      <c r="K64" s="22">
        <f>K10*K12*$G$64*$J$64</f>
        <v>0</v>
      </c>
      <c r="L64" s="22">
        <f>L10*L12*$G$64*$J$64</f>
        <v>0</v>
      </c>
      <c r="M64" s="22">
        <f>M10*M12*$G$64*$J$64</f>
        <v>0</v>
      </c>
      <c r="N64" s="22">
        <f>N10*N12*$G$64*$J$64</f>
        <v>0</v>
      </c>
      <c r="O64" s="22">
        <f>O10*O12*$G$64*$J$64</f>
        <v>0</v>
      </c>
      <c r="P64" s="22">
        <f>P10*P12*$G$64*$J$64</f>
        <v>0</v>
      </c>
      <c r="Q64" s="22">
        <f>Q10*Q12*$G$64*$J$64</f>
        <v>0</v>
      </c>
      <c r="R64" s="22"/>
      <c r="S64" s="22">
        <f>S10*S12*$G$64*$J$64</f>
        <v>0</v>
      </c>
      <c r="T64" s="22"/>
      <c r="U64" s="22"/>
      <c r="V64" s="22">
        <f>V10*V12*$G$64*$J$64</f>
        <v>0</v>
      </c>
      <c r="W64" s="22"/>
      <c r="X64" s="22"/>
      <c r="Y64" s="22">
        <f>Y10*Y12*$G$64*$J$64</f>
        <v>0</v>
      </c>
      <c r="Z64" s="22"/>
      <c r="AA64" s="22"/>
      <c r="AB64" s="22">
        <f>AB10*AB12*$G$64*$J$64</f>
        <v>0</v>
      </c>
      <c r="AC64" s="22"/>
      <c r="AD64" s="107">
        <f t="shared" ref="AD64:AD77" si="26">K64+L64+M64+N64+O64+P64+Q64+S64+V64+Y64+AB64</f>
        <v>0</v>
      </c>
      <c r="AE64" s="8">
        <f t="shared" ref="AE64:AE77" si="27">K64+L64+M64+N64+O64+P64+Q64+S64+V64+Y64+AB64</f>
        <v>0</v>
      </c>
      <c r="AF64" s="8">
        <f t="shared" ref="AF64:AF77" si="28">K64+L64+M64+N64+O64+P64+Q64+S64+V64+Y64+AB64</f>
        <v>0</v>
      </c>
      <c r="AG64" s="8">
        <f t="shared" ref="AG64:AG77" si="29">K64+L64+M64+N64+O64+P64+Q64+S64+V64+Y64+AB64</f>
        <v>0</v>
      </c>
    </row>
    <row r="65" spans="1:33" s="4" customFormat="1" x14ac:dyDescent="0.25">
      <c r="C65" s="4">
        <v>24</v>
      </c>
      <c r="D65" s="244"/>
      <c r="E65" s="245"/>
      <c r="F65" s="85"/>
      <c r="G65" s="10"/>
      <c r="H65" s="100" t="s">
        <v>14</v>
      </c>
      <c r="I65" s="100" t="s">
        <v>91</v>
      </c>
      <c r="J65" s="100">
        <v>2</v>
      </c>
      <c r="K65" s="100">
        <f>K11*K13*$G$64*$J$64</f>
        <v>0</v>
      </c>
      <c r="L65" s="100">
        <f>L11*L13*$G$64*$J$64</f>
        <v>0</v>
      </c>
      <c r="M65" s="100">
        <f>M11*M13*$G$64*$J$64</f>
        <v>0</v>
      </c>
      <c r="N65" s="100">
        <f>N11*N13*$G$64*$J$64</f>
        <v>0</v>
      </c>
      <c r="O65" s="100">
        <f>O11*O13*$G$64*$J$64</f>
        <v>0</v>
      </c>
      <c r="P65" s="100">
        <f>P11*P13*$G$64*$J$64</f>
        <v>0</v>
      </c>
      <c r="Q65" s="100">
        <f>Q11*Q13*$G$64*$J$64</f>
        <v>0</v>
      </c>
      <c r="R65" s="100"/>
      <c r="S65" s="100">
        <f>S11*S13*$G$64*$J$64</f>
        <v>0</v>
      </c>
      <c r="T65" s="100"/>
      <c r="U65" s="100"/>
      <c r="V65" s="100">
        <f>V11*V13*$G$64*$J$64</f>
        <v>0</v>
      </c>
      <c r="W65" s="100"/>
      <c r="X65" s="100"/>
      <c r="Y65" s="100">
        <f>Y11*Y13*$G$64*$J$64</f>
        <v>0</v>
      </c>
      <c r="Z65" s="100"/>
      <c r="AA65" s="100"/>
      <c r="AB65" s="100">
        <f>AB11*AB13*$G$64*$J$64</f>
        <v>0</v>
      </c>
      <c r="AC65" s="100"/>
      <c r="AD65" s="107">
        <f t="shared" si="26"/>
        <v>0</v>
      </c>
      <c r="AE65" s="8">
        <f t="shared" si="27"/>
        <v>0</v>
      </c>
      <c r="AF65" s="8">
        <f t="shared" si="28"/>
        <v>0</v>
      </c>
      <c r="AG65" s="8">
        <f t="shared" si="29"/>
        <v>0</v>
      </c>
    </row>
    <row r="66" spans="1:33" s="4" customFormat="1" x14ac:dyDescent="0.25">
      <c r="C66" s="4">
        <v>25</v>
      </c>
      <c r="D66" s="244"/>
      <c r="E66" s="245"/>
      <c r="F66" s="85"/>
      <c r="G66" s="10"/>
      <c r="H66" s="100" t="s">
        <v>14</v>
      </c>
      <c r="I66" s="100" t="s">
        <v>92</v>
      </c>
      <c r="J66" s="100">
        <v>2</v>
      </c>
      <c r="K66" s="100">
        <f>K12*K14*$G$64*$J$64</f>
        <v>0</v>
      </c>
      <c r="L66" s="100">
        <f>L12*L14*$G$64*$J$64</f>
        <v>0</v>
      </c>
      <c r="M66" s="100">
        <f>M12*M14*$G$64*$J$64</f>
        <v>0</v>
      </c>
      <c r="N66" s="100">
        <f>N12*N14*$G$64*$J$64</f>
        <v>0</v>
      </c>
      <c r="O66" s="100">
        <f>O12*O14*$G$64*$J$64</f>
        <v>0</v>
      </c>
      <c r="P66" s="100">
        <f>P12*P14*$G$64*$J$64</f>
        <v>0</v>
      </c>
      <c r="Q66" s="100">
        <f>Q12*Q14*$G$64*$J$64</f>
        <v>0</v>
      </c>
      <c r="R66" s="100"/>
      <c r="S66" s="100">
        <f>S12*S14*$G$64*$J$64</f>
        <v>0</v>
      </c>
      <c r="T66" s="100"/>
      <c r="U66" s="100"/>
      <c r="V66" s="100">
        <f>V12*V14*$G$64*$J$64</f>
        <v>0</v>
      </c>
      <c r="W66" s="100"/>
      <c r="X66" s="100"/>
      <c r="Y66" s="100">
        <f>Y12*Y14*$G$64*$J$64</f>
        <v>0</v>
      </c>
      <c r="Z66" s="100"/>
      <c r="AA66" s="100"/>
      <c r="AB66" s="100">
        <f>AB12*AB14*$G$64*$J$64</f>
        <v>0</v>
      </c>
      <c r="AC66" s="100"/>
      <c r="AD66" s="107">
        <f t="shared" si="26"/>
        <v>0</v>
      </c>
      <c r="AE66" s="8">
        <f t="shared" si="27"/>
        <v>0</v>
      </c>
      <c r="AF66" s="8">
        <f t="shared" si="28"/>
        <v>0</v>
      </c>
      <c r="AG66" s="8">
        <f t="shared" si="29"/>
        <v>0</v>
      </c>
    </row>
    <row r="67" spans="1:33" s="4" customFormat="1" x14ac:dyDescent="0.25">
      <c r="C67" s="4">
        <v>26</v>
      </c>
      <c r="D67" s="244"/>
      <c r="E67" s="245"/>
      <c r="F67" s="85"/>
      <c r="G67" s="10"/>
      <c r="H67" s="100" t="s">
        <v>14</v>
      </c>
      <c r="I67" s="11" t="s">
        <v>93</v>
      </c>
      <c r="J67" s="100">
        <v>2</v>
      </c>
      <c r="K67" s="100">
        <f>K13*K15*$G$64*$J$64</f>
        <v>0</v>
      </c>
      <c r="L67" s="100">
        <f>L13*L15*$G$64*$J$64</f>
        <v>0</v>
      </c>
      <c r="M67" s="100">
        <f>M13*M15*$G$64*$J$64</f>
        <v>0</v>
      </c>
      <c r="N67" s="100">
        <f>N13*N15*$G$64*$J$64</f>
        <v>0</v>
      </c>
      <c r="O67" s="100">
        <f>O13*O15*$G$64*$J$64</f>
        <v>0</v>
      </c>
      <c r="P67" s="100">
        <f>P13*P15*$G$64*$J$64</f>
        <v>0</v>
      </c>
      <c r="Q67" s="100">
        <f>Q13*Q15*$G$64*$J$64</f>
        <v>0</v>
      </c>
      <c r="R67" s="100"/>
      <c r="S67" s="100">
        <f>S13*S15*$G$64*$J$64</f>
        <v>0</v>
      </c>
      <c r="T67" s="100"/>
      <c r="U67" s="100"/>
      <c r="V67" s="100">
        <f>V13*V15*$G$64*$J$64</f>
        <v>0</v>
      </c>
      <c r="W67" s="100"/>
      <c r="X67" s="100"/>
      <c r="Y67" s="100">
        <f>Y13*Y15*$G$64*$J$64</f>
        <v>0</v>
      </c>
      <c r="Z67" s="100"/>
      <c r="AA67" s="100"/>
      <c r="AB67" s="100">
        <f>AB13*AB15*$G$64*$J$64</f>
        <v>0</v>
      </c>
      <c r="AC67" s="100"/>
      <c r="AD67" s="107">
        <f t="shared" si="26"/>
        <v>0</v>
      </c>
      <c r="AE67" s="8">
        <f t="shared" si="27"/>
        <v>0</v>
      </c>
      <c r="AF67" s="8">
        <f t="shared" si="28"/>
        <v>0</v>
      </c>
      <c r="AG67" s="8">
        <f t="shared" si="29"/>
        <v>0</v>
      </c>
    </row>
    <row r="68" spans="1:33" s="4" customFormat="1" x14ac:dyDescent="0.25">
      <c r="C68" s="4">
        <v>27</v>
      </c>
      <c r="D68" s="244"/>
      <c r="E68" s="245"/>
      <c r="F68" s="85"/>
      <c r="G68" s="10"/>
      <c r="H68" s="100" t="s">
        <v>14</v>
      </c>
      <c r="I68" s="11" t="s">
        <v>94</v>
      </c>
      <c r="J68" s="100">
        <v>2</v>
      </c>
      <c r="K68" s="100">
        <f>K14*K16*$G$64*$J$64</f>
        <v>0</v>
      </c>
      <c r="L68" s="100">
        <f>L14*L16*$G$64*$J$64</f>
        <v>0</v>
      </c>
      <c r="M68" s="100">
        <f>M14*M16*$G$64*$J$64</f>
        <v>0</v>
      </c>
      <c r="N68" s="100">
        <f>N14*N16*$G$64*$J$64</f>
        <v>0</v>
      </c>
      <c r="O68" s="100">
        <f>O14*O16*$G$64*$J$64</f>
        <v>0</v>
      </c>
      <c r="P68" s="100">
        <f>P14*P16*$G$64*$J$64</f>
        <v>0</v>
      </c>
      <c r="Q68" s="100">
        <f>Q14*Q16*$G$64*$J$64</f>
        <v>0</v>
      </c>
      <c r="R68" s="100"/>
      <c r="S68" s="100">
        <f>S14*S16*$G$64*$J$64</f>
        <v>0</v>
      </c>
      <c r="T68" s="100"/>
      <c r="U68" s="100"/>
      <c r="V68" s="100">
        <f>V14*V16*$G$64*$J$64</f>
        <v>0</v>
      </c>
      <c r="W68" s="100"/>
      <c r="X68" s="100"/>
      <c r="Y68" s="100">
        <f>Y14*Y16*$G$64*$J$64</f>
        <v>0</v>
      </c>
      <c r="Z68" s="100"/>
      <c r="AA68" s="100"/>
      <c r="AB68" s="100">
        <f>AB14*AB16*$G$64*$J$64</f>
        <v>0</v>
      </c>
      <c r="AC68" s="100"/>
      <c r="AD68" s="107">
        <f t="shared" si="26"/>
        <v>0</v>
      </c>
      <c r="AE68" s="8">
        <f t="shared" si="27"/>
        <v>0</v>
      </c>
      <c r="AF68" s="8">
        <f t="shared" si="28"/>
        <v>0</v>
      </c>
      <c r="AG68" s="8">
        <f t="shared" si="29"/>
        <v>0</v>
      </c>
    </row>
    <row r="69" spans="1:33" s="4" customFormat="1" x14ac:dyDescent="0.25">
      <c r="C69" s="4">
        <v>28</v>
      </c>
      <c r="D69" s="244"/>
      <c r="E69" s="245"/>
      <c r="F69" s="85"/>
      <c r="G69" s="10"/>
      <c r="H69" s="100" t="s">
        <v>14</v>
      </c>
      <c r="I69" s="10" t="s">
        <v>95</v>
      </c>
      <c r="J69" s="100">
        <v>2</v>
      </c>
      <c r="K69" s="100">
        <f>K15*K17*$G$64*$J$64</f>
        <v>0</v>
      </c>
      <c r="L69" s="100">
        <f>L15*L17*$G$64*$J$64</f>
        <v>0</v>
      </c>
      <c r="M69" s="100">
        <f>M15*M17*$G$64*$J$64</f>
        <v>0</v>
      </c>
      <c r="N69" s="100">
        <f>N15*N17*$G$64*$J$64</f>
        <v>0</v>
      </c>
      <c r="O69" s="100">
        <f>O15*O17*$G$64*$J$64</f>
        <v>0</v>
      </c>
      <c r="P69" s="100">
        <f>P15*P17*$G$64*$J$64</f>
        <v>0</v>
      </c>
      <c r="Q69" s="100">
        <f>Q15*Q17*$G$64*$J$64</f>
        <v>0</v>
      </c>
      <c r="R69" s="100"/>
      <c r="S69" s="100">
        <f>S15*S17*$G$64*$J$64</f>
        <v>0</v>
      </c>
      <c r="T69" s="100"/>
      <c r="U69" s="100"/>
      <c r="V69" s="100">
        <f>V15*V17*$G$64*$J$64</f>
        <v>0</v>
      </c>
      <c r="W69" s="100"/>
      <c r="X69" s="100"/>
      <c r="Y69" s="100">
        <f>Y15*Y17*$G$64*$J$64</f>
        <v>0</v>
      </c>
      <c r="Z69" s="100"/>
      <c r="AA69" s="100"/>
      <c r="AB69" s="100">
        <f>AB15*AB17*$G$64*$J$64</f>
        <v>0</v>
      </c>
      <c r="AC69" s="100"/>
      <c r="AD69" s="107">
        <f t="shared" si="26"/>
        <v>0</v>
      </c>
      <c r="AE69" s="8">
        <f t="shared" si="27"/>
        <v>0</v>
      </c>
      <c r="AF69" s="8">
        <f t="shared" si="28"/>
        <v>0</v>
      </c>
      <c r="AG69" s="8">
        <f t="shared" si="29"/>
        <v>0</v>
      </c>
    </row>
    <row r="70" spans="1:33" s="4" customFormat="1" x14ac:dyDescent="0.25">
      <c r="C70" s="4">
        <v>29</v>
      </c>
      <c r="D70" s="244"/>
      <c r="E70" s="245"/>
      <c r="F70" s="85"/>
      <c r="G70" s="10"/>
      <c r="H70" s="100" t="s">
        <v>14</v>
      </c>
      <c r="I70" s="85" t="s">
        <v>96</v>
      </c>
      <c r="J70" s="100">
        <v>2</v>
      </c>
      <c r="K70" s="100">
        <f>K16*K18*$G$64*$J$64</f>
        <v>0</v>
      </c>
      <c r="L70" s="100">
        <f>L16*L18*$G$64*$J$64</f>
        <v>0</v>
      </c>
      <c r="M70" s="100">
        <f>M16*M18*$G$64*$J$64</f>
        <v>0</v>
      </c>
      <c r="N70" s="100">
        <f>N16*N18*$G$64*$J$64</f>
        <v>0</v>
      </c>
      <c r="O70" s="100">
        <f>O16*O18*$G$64*$J$64</f>
        <v>0</v>
      </c>
      <c r="P70" s="100">
        <f>P16*P18*$G$64*$J$64</f>
        <v>0</v>
      </c>
      <c r="Q70" s="100">
        <f>Q16*Q18*$G$64*$J$64</f>
        <v>0</v>
      </c>
      <c r="R70" s="100"/>
      <c r="S70" s="100">
        <f>S16*S18*$G$64*$J$64</f>
        <v>0</v>
      </c>
      <c r="T70" s="100"/>
      <c r="U70" s="100"/>
      <c r="V70" s="100">
        <f>V16*V18*$G$64*$J$64</f>
        <v>0</v>
      </c>
      <c r="W70" s="100"/>
      <c r="X70" s="100"/>
      <c r="Y70" s="100">
        <f>Y16*Y18*$G$64*$J$64</f>
        <v>0</v>
      </c>
      <c r="Z70" s="100"/>
      <c r="AA70" s="100"/>
      <c r="AB70" s="100">
        <f>AB16*AB18*$G$64*$J$64</f>
        <v>0</v>
      </c>
      <c r="AC70" s="100"/>
      <c r="AD70" s="107">
        <f t="shared" si="26"/>
        <v>0</v>
      </c>
      <c r="AE70" s="8">
        <f t="shared" si="27"/>
        <v>0</v>
      </c>
      <c r="AF70" s="8">
        <f t="shared" si="28"/>
        <v>0</v>
      </c>
      <c r="AG70" s="8">
        <f t="shared" si="29"/>
        <v>0</v>
      </c>
    </row>
    <row r="71" spans="1:33" s="4" customFormat="1" x14ac:dyDescent="0.25">
      <c r="C71" s="4">
        <v>30</v>
      </c>
      <c r="D71" s="244"/>
      <c r="E71" s="245"/>
      <c r="F71" s="85"/>
      <c r="G71" s="10"/>
      <c r="H71" s="100" t="s">
        <v>14</v>
      </c>
      <c r="I71" s="15" t="s">
        <v>80</v>
      </c>
      <c r="J71" s="100">
        <v>2</v>
      </c>
      <c r="K71" s="100">
        <f>K17*K19*$G$64*$J$64</f>
        <v>0</v>
      </c>
      <c r="L71" s="100">
        <f>L17*L19*$G$64*$J$64</f>
        <v>0</v>
      </c>
      <c r="M71" s="100">
        <f>M17*M19*$G$64*$J$64</f>
        <v>0</v>
      </c>
      <c r="N71" s="100">
        <f>N17*N19*$G$64*$J$64</f>
        <v>0</v>
      </c>
      <c r="O71" s="100">
        <f>O17*O19*$G$64*$J$64</f>
        <v>0</v>
      </c>
      <c r="P71" s="100">
        <f>P17*P19*$G$64*$J$64</f>
        <v>0</v>
      </c>
      <c r="Q71" s="100">
        <f>Q17*Q19*$G$64*$J$64</f>
        <v>0</v>
      </c>
      <c r="R71" s="100"/>
      <c r="S71" s="100">
        <f>S17*S19*$G$64*$J$64</f>
        <v>0</v>
      </c>
      <c r="T71" s="100"/>
      <c r="U71" s="100"/>
      <c r="V71" s="100">
        <f>V17*V19*$G$64*$J$64</f>
        <v>0</v>
      </c>
      <c r="W71" s="100"/>
      <c r="X71" s="100"/>
      <c r="Y71" s="100">
        <f>Y17*Y19*$G$64*$J$64</f>
        <v>0</v>
      </c>
      <c r="Z71" s="100"/>
      <c r="AA71" s="100"/>
      <c r="AB71" s="100">
        <f>AB17*AB19*$G$64*$J$64</f>
        <v>0</v>
      </c>
      <c r="AC71" s="100"/>
      <c r="AD71" s="107">
        <f t="shared" si="26"/>
        <v>0</v>
      </c>
      <c r="AE71" s="8">
        <f t="shared" si="27"/>
        <v>0</v>
      </c>
      <c r="AF71" s="8">
        <f t="shared" si="28"/>
        <v>0</v>
      </c>
      <c r="AG71" s="8">
        <f t="shared" si="29"/>
        <v>0</v>
      </c>
    </row>
    <row r="72" spans="1:33" s="4" customFormat="1" x14ac:dyDescent="0.25">
      <c r="C72" s="4">
        <v>31</v>
      </c>
      <c r="D72" s="244"/>
      <c r="E72" s="245"/>
      <c r="F72" s="85"/>
      <c r="G72" s="10"/>
      <c r="H72" s="100" t="s">
        <v>14</v>
      </c>
      <c r="I72" s="85" t="s">
        <v>97</v>
      </c>
      <c r="J72" s="100">
        <v>2</v>
      </c>
      <c r="K72" s="100">
        <f>K18*K20*$G$64*$J$64</f>
        <v>0</v>
      </c>
      <c r="L72" s="100">
        <f>L18*L20*$G$64*$J$64</f>
        <v>0</v>
      </c>
      <c r="M72" s="100">
        <f>M18*M20*$G$64*$J$64</f>
        <v>0</v>
      </c>
      <c r="N72" s="100">
        <f>N18*N20*$G$64*$J$64</f>
        <v>0</v>
      </c>
      <c r="O72" s="100">
        <f>O18*O20*$G$64*$J$64</f>
        <v>0</v>
      </c>
      <c r="P72" s="100">
        <f>P18*P20*$G$64*$J$64</f>
        <v>0</v>
      </c>
      <c r="Q72" s="100">
        <f>Q18*Q20*$G$64*$J$64</f>
        <v>0</v>
      </c>
      <c r="R72" s="100"/>
      <c r="S72" s="100">
        <f>S18*S20*$G$64*$J$64</f>
        <v>0</v>
      </c>
      <c r="T72" s="100"/>
      <c r="U72" s="100"/>
      <c r="V72" s="100">
        <f>V18*V20*$G$64*$J$64</f>
        <v>0</v>
      </c>
      <c r="W72" s="100"/>
      <c r="X72" s="100"/>
      <c r="Y72" s="100">
        <f>Y18*Y20*$G$64*$J$64</f>
        <v>0</v>
      </c>
      <c r="Z72" s="100"/>
      <c r="AA72" s="100"/>
      <c r="AB72" s="100">
        <f>AB18*AB20*$G$64*$J$64</f>
        <v>0</v>
      </c>
      <c r="AC72" s="100"/>
      <c r="AD72" s="107">
        <f t="shared" si="26"/>
        <v>0</v>
      </c>
      <c r="AE72" s="8">
        <f t="shared" si="27"/>
        <v>0</v>
      </c>
      <c r="AF72" s="8">
        <f t="shared" si="28"/>
        <v>0</v>
      </c>
      <c r="AG72" s="8">
        <f t="shared" si="29"/>
        <v>0</v>
      </c>
    </row>
    <row r="73" spans="1:33" s="4" customFormat="1" x14ac:dyDescent="0.25">
      <c r="C73" s="4">
        <v>32</v>
      </c>
      <c r="D73" s="244"/>
      <c r="E73" s="245"/>
      <c r="F73" s="85"/>
      <c r="G73" s="10"/>
      <c r="H73" s="100" t="s">
        <v>14</v>
      </c>
      <c r="I73" s="12" t="s">
        <v>79</v>
      </c>
      <c r="J73" s="100">
        <v>2</v>
      </c>
      <c r="K73" s="100">
        <f>K19*K21*$G$64*$J$64</f>
        <v>0</v>
      </c>
      <c r="L73" s="100">
        <f>L19*L21*$G$64*$J$64</f>
        <v>0</v>
      </c>
      <c r="M73" s="100">
        <f>M19*M21*$G$64*$J$64</f>
        <v>0</v>
      </c>
      <c r="N73" s="100">
        <f>N19*N21*$G$64*$J$64</f>
        <v>0</v>
      </c>
      <c r="O73" s="100">
        <f>O19*O21*$G$64*$J$64</f>
        <v>0</v>
      </c>
      <c r="P73" s="100">
        <f>P19*P21*$G$64*$J$64</f>
        <v>0</v>
      </c>
      <c r="Q73" s="100">
        <f>Q19*Q21*$G$64*$J$64</f>
        <v>0</v>
      </c>
      <c r="R73" s="100"/>
      <c r="S73" s="100">
        <f>S19*S21*$G$64*$J$64</f>
        <v>0</v>
      </c>
      <c r="T73" s="100"/>
      <c r="U73" s="100"/>
      <c r="V73" s="100">
        <f>V19*V21*$G$64*$J$64</f>
        <v>0</v>
      </c>
      <c r="W73" s="100"/>
      <c r="X73" s="100"/>
      <c r="Y73" s="100">
        <f>Y19*Y21*$G$64*$J$64</f>
        <v>0</v>
      </c>
      <c r="Z73" s="100"/>
      <c r="AA73" s="100"/>
      <c r="AB73" s="100">
        <f>AB19*AB21*$G$64*$J$64</f>
        <v>0</v>
      </c>
      <c r="AC73" s="100"/>
      <c r="AD73" s="107">
        <f t="shared" si="26"/>
        <v>0</v>
      </c>
      <c r="AE73" s="8">
        <f t="shared" si="27"/>
        <v>0</v>
      </c>
      <c r="AF73" s="8">
        <f t="shared" si="28"/>
        <v>0</v>
      </c>
      <c r="AG73" s="8">
        <f t="shared" si="29"/>
        <v>0</v>
      </c>
    </row>
    <row r="74" spans="1:33" s="4" customFormat="1" x14ac:dyDescent="0.25">
      <c r="C74" s="4">
        <v>33</v>
      </c>
      <c r="D74" s="244"/>
      <c r="E74" s="245"/>
      <c r="F74" s="85"/>
      <c r="G74" s="10"/>
      <c r="H74" s="100" t="s">
        <v>14</v>
      </c>
      <c r="I74" s="13" t="s">
        <v>98</v>
      </c>
      <c r="J74" s="100">
        <v>2</v>
      </c>
      <c r="K74" s="100">
        <f>K20*K22*$G$64*$J$64</f>
        <v>0</v>
      </c>
      <c r="L74" s="100">
        <f>L20*L22*$G$64*$J$64</f>
        <v>0</v>
      </c>
      <c r="M74" s="100">
        <f>M20*M22*$G$64*$J$64</f>
        <v>0</v>
      </c>
      <c r="N74" s="100">
        <f>N20*N22*$G$64*$J$64</f>
        <v>0</v>
      </c>
      <c r="O74" s="100">
        <f>O20*O22*$G$64*$J$64</f>
        <v>0</v>
      </c>
      <c r="P74" s="100">
        <f>P20*P22*$G$64*$J$64</f>
        <v>0</v>
      </c>
      <c r="Q74" s="100">
        <f>Q20*Q22*$G$64*$J$64</f>
        <v>0</v>
      </c>
      <c r="R74" s="100"/>
      <c r="S74" s="100">
        <f>S20*S22*$G$64*$J$64</f>
        <v>0</v>
      </c>
      <c r="T74" s="100"/>
      <c r="U74" s="100"/>
      <c r="V74" s="100">
        <f>V20*V22*$G$64*$J$64</f>
        <v>0</v>
      </c>
      <c r="W74" s="100"/>
      <c r="X74" s="100"/>
      <c r="Y74" s="100">
        <f>Y20*Y22*$G$64*$J$64</f>
        <v>0</v>
      </c>
      <c r="Z74" s="100"/>
      <c r="AA74" s="100"/>
      <c r="AB74" s="100">
        <f>AB20*AB22*$G$64*$J$64</f>
        <v>0</v>
      </c>
      <c r="AC74" s="100"/>
      <c r="AD74" s="107">
        <f t="shared" si="26"/>
        <v>0</v>
      </c>
      <c r="AE74" s="8">
        <f t="shared" si="27"/>
        <v>0</v>
      </c>
      <c r="AF74" s="8">
        <f t="shared" si="28"/>
        <v>0</v>
      </c>
      <c r="AG74" s="8">
        <f t="shared" si="29"/>
        <v>0</v>
      </c>
    </row>
    <row r="75" spans="1:33" s="4" customFormat="1" x14ac:dyDescent="0.25">
      <c r="C75" s="4">
        <v>34</v>
      </c>
      <c r="D75" s="244"/>
      <c r="E75" s="245"/>
      <c r="F75" s="85"/>
      <c r="G75" s="10"/>
      <c r="H75" s="100" t="s">
        <v>14</v>
      </c>
      <c r="I75" s="16" t="s">
        <v>99</v>
      </c>
      <c r="J75" s="100">
        <v>2</v>
      </c>
      <c r="K75" s="100">
        <f>K21*K23*$G$64*$J$64</f>
        <v>0</v>
      </c>
      <c r="L75" s="100">
        <f>L21*L23*$G$64*$J$64</f>
        <v>0</v>
      </c>
      <c r="M75" s="100">
        <f>M21*M23*$G$64*$J$64</f>
        <v>0</v>
      </c>
      <c r="N75" s="100">
        <f>N21*N23*$G$64*$J$64</f>
        <v>0</v>
      </c>
      <c r="O75" s="100">
        <f>O21*O23*$G$64*$J$64</f>
        <v>0</v>
      </c>
      <c r="P75" s="100">
        <f>P21*P23*$G$64*$J$64</f>
        <v>0</v>
      </c>
      <c r="Q75" s="100">
        <f>Q21*Q23*$G$64*$J$64</f>
        <v>0</v>
      </c>
      <c r="R75" s="100"/>
      <c r="S75" s="100">
        <f>S21*S23*$G$64*$J$64</f>
        <v>0</v>
      </c>
      <c r="T75" s="100"/>
      <c r="U75" s="100"/>
      <c r="V75" s="100">
        <f>V21*V23*$G$64*$J$64</f>
        <v>0</v>
      </c>
      <c r="W75" s="100"/>
      <c r="X75" s="100"/>
      <c r="Y75" s="100">
        <f>Y21*Y23*$G$64*$J$64</f>
        <v>0</v>
      </c>
      <c r="Z75" s="100"/>
      <c r="AA75" s="100"/>
      <c r="AB75" s="100">
        <f>AB21*AB23*$G$64*$J$64</f>
        <v>0</v>
      </c>
      <c r="AC75" s="100"/>
      <c r="AD75" s="107">
        <f t="shared" si="26"/>
        <v>0</v>
      </c>
      <c r="AE75" s="8">
        <f t="shared" si="27"/>
        <v>0</v>
      </c>
      <c r="AF75" s="8">
        <f t="shared" si="28"/>
        <v>0</v>
      </c>
      <c r="AG75" s="8">
        <f t="shared" si="29"/>
        <v>0</v>
      </c>
    </row>
    <row r="76" spans="1:33" s="4" customFormat="1" ht="15.75" thickBot="1" x14ac:dyDescent="0.3">
      <c r="C76" s="4">
        <v>35</v>
      </c>
      <c r="D76" s="246"/>
      <c r="E76" s="247"/>
      <c r="F76" s="104"/>
      <c r="G76" s="73"/>
      <c r="H76" s="26" t="s">
        <v>14</v>
      </c>
      <c r="I76" s="113" t="s">
        <v>100</v>
      </c>
      <c r="J76" s="26">
        <v>2</v>
      </c>
      <c r="K76" s="26">
        <f>K22*K24*$G$64*$J$64</f>
        <v>0</v>
      </c>
      <c r="L76" s="26">
        <f>L22*L24*$G$64*$J$64</f>
        <v>0</v>
      </c>
      <c r="M76" s="26">
        <f>M22*M24*$G$64*$J$64</f>
        <v>0</v>
      </c>
      <c r="N76" s="26">
        <f>N22*N24*$G$64*$J$64</f>
        <v>0</v>
      </c>
      <c r="O76" s="26">
        <f>O22*O24*$G$64*$J$64</f>
        <v>0</v>
      </c>
      <c r="P76" s="26">
        <f>P22*P24*$G$64*$J$64</f>
        <v>0</v>
      </c>
      <c r="Q76" s="26">
        <f>Q22*Q24*$G$64*$J$64</f>
        <v>0</v>
      </c>
      <c r="R76" s="26"/>
      <c r="S76" s="26">
        <f>S22*S24*$G$64*$J$64</f>
        <v>0</v>
      </c>
      <c r="T76" s="26"/>
      <c r="U76" s="26"/>
      <c r="V76" s="26">
        <f>V22*V24*$G$64*$J$64</f>
        <v>0</v>
      </c>
      <c r="W76" s="26"/>
      <c r="X76" s="26"/>
      <c r="Y76" s="26">
        <f>Y22*Y24*$G$64*$J$64</f>
        <v>0</v>
      </c>
      <c r="Z76" s="26"/>
      <c r="AA76" s="26"/>
      <c r="AB76" s="26">
        <f>AB22*AB24*$G$64*$J$64</f>
        <v>0</v>
      </c>
      <c r="AC76" s="26"/>
      <c r="AD76" s="107">
        <f t="shared" si="26"/>
        <v>0</v>
      </c>
      <c r="AE76" s="8">
        <f t="shared" si="27"/>
        <v>0</v>
      </c>
      <c r="AF76" s="8">
        <f t="shared" si="28"/>
        <v>0</v>
      </c>
      <c r="AG76" s="8">
        <f t="shared" si="29"/>
        <v>0</v>
      </c>
    </row>
    <row r="77" spans="1:33" s="4" customFormat="1" ht="15.75" thickBot="1" x14ac:dyDescent="0.3">
      <c r="C77" s="4">
        <v>36</v>
      </c>
      <c r="D77" s="205" t="s">
        <v>75</v>
      </c>
      <c r="E77" s="206"/>
      <c r="F77" s="129"/>
      <c r="G77" s="130"/>
      <c r="H77" s="121" t="s">
        <v>14</v>
      </c>
      <c r="I77" s="121" t="s">
        <v>75</v>
      </c>
      <c r="J77" s="121">
        <v>2</v>
      </c>
      <c r="K77" s="121">
        <f>K23*K25*$G$64*$J$64</f>
        <v>0</v>
      </c>
      <c r="L77" s="121">
        <f>L23*L25*$G$64*$J$64</f>
        <v>0</v>
      </c>
      <c r="M77" s="121">
        <f>M23*M25*$G$64*$J$64</f>
        <v>0</v>
      </c>
      <c r="N77" s="121">
        <f>N23*N25*$G$64*$J$64</f>
        <v>0</v>
      </c>
      <c r="O77" s="121">
        <f>O23*O25*$G$64*$J$64</f>
        <v>0</v>
      </c>
      <c r="P77" s="121">
        <f>P23*P25*$G$64*$J$64</f>
        <v>0</v>
      </c>
      <c r="Q77" s="121">
        <f>Q23*Q25*$G$64*$J$64</f>
        <v>0</v>
      </c>
      <c r="R77" s="121"/>
      <c r="S77" s="121">
        <f>S23*S25*$G$64*$J$64</f>
        <v>0</v>
      </c>
      <c r="T77" s="121"/>
      <c r="U77" s="121"/>
      <c r="V77" s="121">
        <f>V23*V25*$G$64*$J$64</f>
        <v>0</v>
      </c>
      <c r="W77" s="121"/>
      <c r="X77" s="121"/>
      <c r="Y77" s="121">
        <f>Y23*Y25*$G$64*$J$64</f>
        <v>0</v>
      </c>
      <c r="Z77" s="121"/>
      <c r="AA77" s="121"/>
      <c r="AB77" s="121">
        <f>AB23*AB25*$G$64*$J$64</f>
        <v>0</v>
      </c>
      <c r="AC77" s="121"/>
      <c r="AD77" s="107">
        <f t="shared" si="26"/>
        <v>0</v>
      </c>
      <c r="AE77" s="8">
        <f t="shared" si="27"/>
        <v>0</v>
      </c>
      <c r="AF77" s="8">
        <f t="shared" si="28"/>
        <v>0</v>
      </c>
      <c r="AG77" s="8">
        <f t="shared" si="29"/>
        <v>0</v>
      </c>
    </row>
    <row r="78" spans="1:33" s="4" customFormat="1" x14ac:dyDescent="0.25">
      <c r="A78" s="4" t="s">
        <v>112</v>
      </c>
      <c r="C78" s="4">
        <v>37</v>
      </c>
      <c r="D78" s="190" t="s">
        <v>9</v>
      </c>
      <c r="E78" s="213" t="s">
        <v>11</v>
      </c>
      <c r="F78" s="128"/>
      <c r="G78" s="57">
        <v>0.34777999999999998</v>
      </c>
      <c r="H78" s="88" t="s">
        <v>14</v>
      </c>
      <c r="I78" s="209" t="s">
        <v>48</v>
      </c>
      <c r="J78" s="82">
        <v>2</v>
      </c>
      <c r="K78" s="88">
        <f>K10*K12*$G$78*$J$78</f>
        <v>0.3060464</v>
      </c>
      <c r="L78" s="88">
        <f>L10*L12*$G$78*$J$78</f>
        <v>0</v>
      </c>
      <c r="M78" s="88">
        <f>M10*M12*$G$78*$J$78</f>
        <v>0.13146084</v>
      </c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319">
        <f>SUM(K78:AC80)</f>
        <v>1.3147046182000002</v>
      </c>
      <c r="AE78" s="319">
        <f>SUM(K78:AC80)</f>
        <v>1.3147046182000002</v>
      </c>
      <c r="AF78" s="319">
        <f>SUM(K78:AC80)</f>
        <v>1.3147046182000002</v>
      </c>
      <c r="AG78" s="319">
        <f>SUM(K78:AC80)</f>
        <v>1.3147046182000002</v>
      </c>
    </row>
    <row r="79" spans="1:33" s="4" customFormat="1" x14ac:dyDescent="0.25">
      <c r="A79" s="4" t="s">
        <v>114</v>
      </c>
      <c r="C79" s="4">
        <v>38</v>
      </c>
      <c r="D79" s="191"/>
      <c r="E79" s="214"/>
      <c r="F79" s="71"/>
      <c r="G79" s="10">
        <v>0.30602000000000001</v>
      </c>
      <c r="H79" s="85" t="s">
        <v>14</v>
      </c>
      <c r="I79" s="210"/>
      <c r="J79" s="100">
        <v>2</v>
      </c>
      <c r="K79" s="85"/>
      <c r="L79" s="85"/>
      <c r="M79" s="85"/>
      <c r="N79" s="85">
        <f>N10*N12*$G$79*$J$79</f>
        <v>5.2268216000000006E-2</v>
      </c>
      <c r="O79" s="85">
        <f>O10*O12*$G$79*$J$79</f>
        <v>0</v>
      </c>
      <c r="P79" s="85">
        <f>P10*P12*$G$79*$J$79</f>
        <v>0</v>
      </c>
      <c r="Q79" s="85">
        <f>Q10*Q12*$G$79*$J$79</f>
        <v>0.41599134720000008</v>
      </c>
      <c r="R79" s="85">
        <f>S10*R12*$G$79*$J$79</f>
        <v>0</v>
      </c>
      <c r="S79" s="85"/>
      <c r="T79" s="85"/>
      <c r="U79" s="85">
        <f>V10*U12*$G$79*$J$79</f>
        <v>0</v>
      </c>
      <c r="V79" s="85"/>
      <c r="W79" s="85"/>
      <c r="X79" s="85">
        <f>Y10*Y12*$G$79*$J$79</f>
        <v>0</v>
      </c>
      <c r="Y79" s="85"/>
      <c r="Z79" s="85"/>
      <c r="AA79" s="85">
        <f>AB10*AA12*$G$79*$J$79</f>
        <v>0</v>
      </c>
      <c r="AB79" s="85"/>
      <c r="AC79" s="85"/>
      <c r="AD79" s="320"/>
      <c r="AE79" s="320"/>
      <c r="AF79" s="320"/>
      <c r="AG79" s="320"/>
    </row>
    <row r="80" spans="1:33" s="4" customFormat="1" ht="15.75" thickBot="1" x14ac:dyDescent="0.3">
      <c r="A80" s="4" t="s">
        <v>113</v>
      </c>
      <c r="C80" s="4">
        <v>39</v>
      </c>
      <c r="D80" s="191"/>
      <c r="E80" s="214"/>
      <c r="F80" s="72"/>
      <c r="G80" s="73">
        <v>0.23166</v>
      </c>
      <c r="H80" s="104" t="s">
        <v>14</v>
      </c>
      <c r="I80" s="211"/>
      <c r="J80" s="26">
        <v>2</v>
      </c>
      <c r="K80" s="104"/>
      <c r="L80" s="104"/>
      <c r="M80" s="104"/>
      <c r="N80" s="104"/>
      <c r="O80" s="104"/>
      <c r="P80" s="104"/>
      <c r="Q80" s="104"/>
      <c r="R80" s="104"/>
      <c r="S80" s="104">
        <f>S10*S12*$G$80*$J$80</f>
        <v>0.10922768999999999</v>
      </c>
      <c r="T80" s="104"/>
      <c r="U80" s="104"/>
      <c r="V80" s="104">
        <f>V10*V12*$G$80*$J$80</f>
        <v>4.1293394999999997E-2</v>
      </c>
      <c r="W80" s="104"/>
      <c r="X80" s="104"/>
      <c r="Y80" s="104">
        <f>Y10*Y12*$G$80*$J$80</f>
        <v>0</v>
      </c>
      <c r="Z80" s="104"/>
      <c r="AA80" s="104"/>
      <c r="AB80" s="104">
        <f>AB10*AB12*$G$80*$J$80</f>
        <v>0.25841672999999998</v>
      </c>
      <c r="AC80" s="104"/>
      <c r="AD80" s="321"/>
      <c r="AE80" s="321"/>
      <c r="AF80" s="321"/>
      <c r="AG80" s="321"/>
    </row>
    <row r="81" spans="1:33" s="4" customFormat="1" x14ac:dyDescent="0.25">
      <c r="A81" s="4" t="s">
        <v>112</v>
      </c>
      <c r="C81" s="4">
        <v>40</v>
      </c>
      <c r="D81" s="191"/>
      <c r="E81" s="214"/>
      <c r="F81" s="69"/>
      <c r="G81" s="70">
        <v>0.16474</v>
      </c>
      <c r="H81" s="103" t="s">
        <v>14</v>
      </c>
      <c r="I81" s="212" t="s">
        <v>49</v>
      </c>
      <c r="J81" s="22">
        <v>2</v>
      </c>
      <c r="K81" s="88">
        <f>K10*K12*$G$81*$J$81</f>
        <v>0.14497119999999999</v>
      </c>
      <c r="L81" s="88">
        <f>L10*L12*$G$81*$J$81</f>
        <v>0</v>
      </c>
      <c r="M81" s="88">
        <f>M10*M12*$G$81*$J$81</f>
        <v>6.2271720000000003E-2</v>
      </c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319">
        <f>SUM(K81:AC83)</f>
        <v>0.62031990979999996</v>
      </c>
      <c r="AE81" s="319">
        <f>SUM(K81:AC83)</f>
        <v>0.62031990979999996</v>
      </c>
      <c r="AF81" s="319">
        <f>SUM(K81:AC83)</f>
        <v>0.62031990979999996</v>
      </c>
      <c r="AG81" s="319">
        <f>SUM(K81:AC83)</f>
        <v>0.62031990979999996</v>
      </c>
    </row>
    <row r="82" spans="1:33" s="4" customFormat="1" x14ac:dyDescent="0.25">
      <c r="A82" s="4" t="s">
        <v>114</v>
      </c>
      <c r="C82" s="4">
        <v>41</v>
      </c>
      <c r="D82" s="191"/>
      <c r="E82" s="214"/>
      <c r="F82" s="71"/>
      <c r="G82" s="10">
        <v>0.14127999999999999</v>
      </c>
      <c r="H82" s="85" t="s">
        <v>14</v>
      </c>
      <c r="I82" s="210"/>
      <c r="J82" s="100">
        <v>2</v>
      </c>
      <c r="K82" s="85"/>
      <c r="L82" s="85"/>
      <c r="M82" s="85"/>
      <c r="N82" s="85">
        <f>N10*N12*$G$82*$J$82</f>
        <v>2.4130624E-2</v>
      </c>
      <c r="O82" s="85">
        <f>O10*O12*$G$82*$J$82</f>
        <v>0</v>
      </c>
      <c r="P82" s="85">
        <f>P10*P12*$G$82*$J$82</f>
        <v>0</v>
      </c>
      <c r="Q82" s="85">
        <f>Q10*Q12*$G$82*$J$82</f>
        <v>0.1920503808</v>
      </c>
      <c r="R82" s="85">
        <f>S10*R12*$G$82*$J$82</f>
        <v>0</v>
      </c>
      <c r="S82" s="85"/>
      <c r="T82" s="85"/>
      <c r="U82" s="85">
        <f>V10*U12*$G$82*$J$82</f>
        <v>0</v>
      </c>
      <c r="V82" s="85"/>
      <c r="W82" s="85"/>
      <c r="X82" s="85">
        <f>Y10*X12*$G$82*$J$82</f>
        <v>0</v>
      </c>
      <c r="Y82" s="85"/>
      <c r="Z82" s="85"/>
      <c r="AA82" s="85">
        <f>AB10*AA12*$G$82*$J$82</f>
        <v>0</v>
      </c>
      <c r="AB82" s="85"/>
      <c r="AC82" s="85"/>
      <c r="AD82" s="320"/>
      <c r="AE82" s="320"/>
      <c r="AF82" s="320"/>
      <c r="AG82" s="320"/>
    </row>
    <row r="83" spans="1:33" s="4" customFormat="1" ht="15.75" thickBot="1" x14ac:dyDescent="0.3">
      <c r="A83" s="4" t="s">
        <v>113</v>
      </c>
      <c r="C83" s="4">
        <v>42</v>
      </c>
      <c r="D83" s="191"/>
      <c r="E83" s="214"/>
      <c r="F83" s="72"/>
      <c r="G83" s="73">
        <v>0.11154</v>
      </c>
      <c r="H83" s="104" t="s">
        <v>14</v>
      </c>
      <c r="I83" s="211"/>
      <c r="J83" s="26">
        <v>2</v>
      </c>
      <c r="K83" s="104"/>
      <c r="L83" s="104"/>
      <c r="M83" s="104"/>
      <c r="N83" s="104"/>
      <c r="O83" s="104"/>
      <c r="P83" s="104"/>
      <c r="Q83" s="104"/>
      <c r="R83" s="104"/>
      <c r="S83" s="104">
        <f>S10*S12*$G$83*$J$83</f>
        <v>5.259110999999999E-2</v>
      </c>
      <c r="T83" s="104"/>
      <c r="U83" s="104"/>
      <c r="V83" s="104">
        <f>V10*V12*$G$83*$J$83</f>
        <v>1.9882004999999998E-2</v>
      </c>
      <c r="W83" s="104"/>
      <c r="X83" s="104"/>
      <c r="Y83" s="104">
        <f>Y10*Y12*$G$83*$J$83</f>
        <v>0</v>
      </c>
      <c r="Z83" s="104"/>
      <c r="AA83" s="104"/>
      <c r="AB83" s="104">
        <f>AB10*AB12*$G$83*$J$83</f>
        <v>0.12442286999999999</v>
      </c>
      <c r="AC83" s="104"/>
      <c r="AD83" s="321"/>
      <c r="AE83" s="321"/>
      <c r="AF83" s="321"/>
      <c r="AG83" s="321"/>
    </row>
    <row r="84" spans="1:33" s="4" customFormat="1" x14ac:dyDescent="0.25">
      <c r="A84" s="4" t="s">
        <v>112</v>
      </c>
      <c r="C84" s="4">
        <v>43</v>
      </c>
      <c r="D84" s="191"/>
      <c r="E84" s="214"/>
      <c r="F84" s="69"/>
      <c r="G84" s="70">
        <v>0.12812999999999999</v>
      </c>
      <c r="H84" s="103" t="s">
        <v>14</v>
      </c>
      <c r="I84" s="212" t="s">
        <v>10</v>
      </c>
      <c r="J84" s="22">
        <v>2</v>
      </c>
      <c r="K84" s="88">
        <f>K10*K12*$G$84*$J$84</f>
        <v>0.11275439999999999</v>
      </c>
      <c r="L84" s="88">
        <f>L10*L12*$G$84*$J$84</f>
        <v>0</v>
      </c>
      <c r="M84" s="88">
        <f>M10*M12*$G$84*$J$84</f>
        <v>4.843314E-2</v>
      </c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319">
        <f>SUM(K84:AC86)</f>
        <v>0.48376378280000004</v>
      </c>
      <c r="AE84" s="319">
        <f>SUM(K84:AC86)</f>
        <v>0.48376378280000004</v>
      </c>
      <c r="AF84" s="319">
        <f>SUM(K84:AC86)</f>
        <v>0.48376378280000004</v>
      </c>
      <c r="AG84" s="319">
        <f>SUM(K84:AC86)</f>
        <v>0.48376378280000004</v>
      </c>
    </row>
    <row r="85" spans="1:33" s="4" customFormat="1" x14ac:dyDescent="0.25">
      <c r="A85" s="4" t="s">
        <v>114</v>
      </c>
      <c r="C85" s="4">
        <v>44</v>
      </c>
      <c r="D85" s="191"/>
      <c r="E85" s="214"/>
      <c r="F85" s="71"/>
      <c r="G85" s="10">
        <v>0.11183</v>
      </c>
      <c r="H85" s="85" t="s">
        <v>14</v>
      </c>
      <c r="I85" s="210"/>
      <c r="J85" s="100">
        <v>2</v>
      </c>
      <c r="K85" s="85"/>
      <c r="L85" s="85"/>
      <c r="M85" s="85"/>
      <c r="N85" s="85">
        <f>N10*N12*$G$85*$J$85</f>
        <v>1.9100564E-2</v>
      </c>
      <c r="O85" s="85">
        <f>O10*O12*$G$85*$J$85</f>
        <v>0</v>
      </c>
      <c r="P85" s="85">
        <f>P10*P12*$G$85*$J$85</f>
        <v>0</v>
      </c>
      <c r="Q85" s="85">
        <f>Q10*Q12*$G$85*$J$85</f>
        <v>0.15201722880000001</v>
      </c>
      <c r="R85" s="85">
        <f>S10*R12*$G$85*$J$85</f>
        <v>0</v>
      </c>
      <c r="S85" s="85"/>
      <c r="T85" s="85"/>
      <c r="U85" s="85">
        <f>V10*U12*$G$85*$J$85</f>
        <v>0</v>
      </c>
      <c r="V85" s="85"/>
      <c r="W85" s="85"/>
      <c r="X85" s="85">
        <f>Y10*X12*$G$85*$J$85</f>
        <v>0</v>
      </c>
      <c r="Y85" s="85"/>
      <c r="Z85" s="85"/>
      <c r="AA85" s="85">
        <f>AB10*AA12*$G$85*$J$85</f>
        <v>0</v>
      </c>
      <c r="AB85" s="85"/>
      <c r="AC85" s="85"/>
      <c r="AD85" s="320"/>
      <c r="AE85" s="320"/>
      <c r="AF85" s="320"/>
      <c r="AG85" s="320"/>
    </row>
    <row r="86" spans="1:33" s="4" customFormat="1" ht="15.75" thickBot="1" x14ac:dyDescent="0.3">
      <c r="A86" s="4" t="s">
        <v>113</v>
      </c>
      <c r="C86" s="4">
        <v>45</v>
      </c>
      <c r="D86" s="191"/>
      <c r="E86" s="214"/>
      <c r="F86" s="72"/>
      <c r="G86" s="73">
        <v>8.5800000000000001E-2</v>
      </c>
      <c r="H86" s="104" t="s">
        <v>14</v>
      </c>
      <c r="I86" s="211"/>
      <c r="J86" s="26">
        <v>2</v>
      </c>
      <c r="K86" s="104"/>
      <c r="L86" s="104"/>
      <c r="M86" s="104"/>
      <c r="N86" s="104"/>
      <c r="O86" s="104"/>
      <c r="P86" s="104"/>
      <c r="Q86" s="104"/>
      <c r="R86" s="104"/>
      <c r="S86" s="104">
        <f>S10*S12*$G$86*$J$86</f>
        <v>4.0454699999999996E-2</v>
      </c>
      <c r="T86" s="104"/>
      <c r="U86" s="104"/>
      <c r="V86" s="104">
        <f>V10*V12*$G$86*$J$86</f>
        <v>1.5293849999999999E-2</v>
      </c>
      <c r="W86" s="104"/>
      <c r="X86" s="104"/>
      <c r="Y86" s="104">
        <f>Y10*Y12*$G$86*$J$86</f>
        <v>0</v>
      </c>
      <c r="Z86" s="104"/>
      <c r="AA86" s="104"/>
      <c r="AB86" s="104">
        <f>AB10*AB12*$G$86*$J$86</f>
        <v>9.5709900000000001E-2</v>
      </c>
      <c r="AC86" s="104"/>
      <c r="AD86" s="321"/>
      <c r="AE86" s="321"/>
      <c r="AF86" s="321"/>
      <c r="AG86" s="321"/>
    </row>
    <row r="87" spans="1:33" s="4" customFormat="1" x14ac:dyDescent="0.25">
      <c r="A87" s="4" t="s">
        <v>112</v>
      </c>
      <c r="C87" s="4">
        <v>46</v>
      </c>
      <c r="D87" s="191"/>
      <c r="E87" s="214"/>
      <c r="F87" s="69"/>
      <c r="G87" s="70">
        <v>0.25535999999999998</v>
      </c>
      <c r="H87" s="103" t="s">
        <v>14</v>
      </c>
      <c r="I87" s="212" t="s">
        <v>73</v>
      </c>
      <c r="J87" s="22">
        <v>2</v>
      </c>
      <c r="K87" s="88">
        <f>K10*K12*$G$87*$J$87</f>
        <v>0.22471679999999997</v>
      </c>
      <c r="L87" s="88">
        <f>L10*L12*$G$87*$J$87</f>
        <v>0</v>
      </c>
      <c r="M87" s="88">
        <f>M10*M12*$G$87*$J$87</f>
        <v>9.6526079999999986E-2</v>
      </c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319">
        <f>SUM(K87:AC89)</f>
        <v>0.96412738919999996</v>
      </c>
      <c r="AE87" s="319">
        <f>SUM(K87:AC89)</f>
        <v>0.96412738919999996</v>
      </c>
      <c r="AF87" s="319">
        <f>SUM(K87:AC89)</f>
        <v>0.96412738919999996</v>
      </c>
      <c r="AG87" s="319">
        <f>SUM(K87:AC89)</f>
        <v>0.96412738919999996</v>
      </c>
    </row>
    <row r="88" spans="1:33" s="4" customFormat="1" x14ac:dyDescent="0.25">
      <c r="A88" s="4" t="s">
        <v>114</v>
      </c>
      <c r="C88" s="4">
        <v>47</v>
      </c>
      <c r="D88" s="191"/>
      <c r="E88" s="214"/>
      <c r="F88" s="71"/>
      <c r="G88" s="10">
        <v>0.22287000000000001</v>
      </c>
      <c r="H88" s="85" t="s">
        <v>14</v>
      </c>
      <c r="I88" s="210"/>
      <c r="J88" s="100">
        <v>2</v>
      </c>
      <c r="K88" s="85"/>
      <c r="L88" s="85"/>
      <c r="M88" s="85"/>
      <c r="N88" s="85">
        <f>N10*N12*$G$88*$J$88</f>
        <v>3.8066196000000004E-2</v>
      </c>
      <c r="O88" s="85">
        <f>O10*O12*$G$88*$J$88</f>
        <v>0</v>
      </c>
      <c r="P88" s="85">
        <f>P10*P12*$G$88*$J$88</f>
        <v>0</v>
      </c>
      <c r="Q88" s="85">
        <f>Q10*Q12*$G$88*$J$88</f>
        <v>0.30296056320000003</v>
      </c>
      <c r="R88" s="85">
        <f>S10*R12*$G$88*$J$88</f>
        <v>0</v>
      </c>
      <c r="S88" s="85"/>
      <c r="T88" s="85"/>
      <c r="U88" s="85">
        <f>V10*U12*$G$88*$J$88</f>
        <v>0</v>
      </c>
      <c r="V88" s="85"/>
      <c r="W88" s="85"/>
      <c r="X88" s="85">
        <f>Y10*X12*$G$88*$J$88</f>
        <v>0</v>
      </c>
      <c r="Y88" s="85"/>
      <c r="Z88" s="85"/>
      <c r="AA88" s="85">
        <f>AB10*AA12*$G$88*$J$88</f>
        <v>0</v>
      </c>
      <c r="AB88" s="85"/>
      <c r="AC88" s="85"/>
      <c r="AD88" s="320"/>
      <c r="AE88" s="320"/>
      <c r="AF88" s="320"/>
      <c r="AG88" s="320"/>
    </row>
    <row r="89" spans="1:33" s="4" customFormat="1" ht="15.75" thickBot="1" x14ac:dyDescent="0.3">
      <c r="A89" s="4" t="s">
        <v>113</v>
      </c>
      <c r="C89" s="4">
        <v>48</v>
      </c>
      <c r="D89" s="191"/>
      <c r="E89" s="214"/>
      <c r="F89" s="72"/>
      <c r="G89" s="73">
        <v>0.17100000000000001</v>
      </c>
      <c r="H89" s="104" t="s">
        <v>14</v>
      </c>
      <c r="I89" s="211"/>
      <c r="J89" s="26">
        <v>2</v>
      </c>
      <c r="K89" s="104"/>
      <c r="L89" s="104"/>
      <c r="M89" s="104"/>
      <c r="N89" s="104"/>
      <c r="O89" s="104"/>
      <c r="P89" s="104"/>
      <c r="Q89" s="104"/>
      <c r="R89" s="104"/>
      <c r="S89" s="104">
        <f>S10*S12*$G$89*$J$89</f>
        <v>8.062649999999999E-2</v>
      </c>
      <c r="T89" s="104"/>
      <c r="U89" s="104"/>
      <c r="V89" s="104">
        <f>V10*V12*$G$89*$J$89</f>
        <v>3.0480750000000001E-2</v>
      </c>
      <c r="W89" s="104"/>
      <c r="X89" s="104"/>
      <c r="Y89" s="104">
        <f>Y10*Y12*$G$89*$J$89</f>
        <v>0</v>
      </c>
      <c r="Z89" s="104"/>
      <c r="AA89" s="104"/>
      <c r="AB89" s="104">
        <f>AB10*AB12*$G$89*$J$89</f>
        <v>0.19075050000000002</v>
      </c>
      <c r="AC89" s="104"/>
      <c r="AD89" s="321"/>
      <c r="AE89" s="321"/>
      <c r="AF89" s="321"/>
      <c r="AG89" s="321"/>
    </row>
    <row r="90" spans="1:33" s="4" customFormat="1" x14ac:dyDescent="0.25">
      <c r="A90" s="4" t="s">
        <v>112</v>
      </c>
      <c r="C90" s="4">
        <v>49</v>
      </c>
      <c r="D90" s="192"/>
      <c r="E90" s="213" t="s">
        <v>12</v>
      </c>
      <c r="F90" s="69"/>
      <c r="G90" s="70"/>
      <c r="H90" s="103" t="s">
        <v>14</v>
      </c>
      <c r="I90" s="322" t="s">
        <v>50</v>
      </c>
      <c r="J90" s="22">
        <v>2</v>
      </c>
      <c r="K90" s="103">
        <f>K10*K12*$G$90*$J$90</f>
        <v>0</v>
      </c>
      <c r="L90" s="103">
        <f>L10*L12*$G$90*$J$90</f>
        <v>0</v>
      </c>
      <c r="M90" s="103">
        <f>M10*M12*$G$90*$J$90</f>
        <v>0</v>
      </c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9"/>
      <c r="AD90" s="319">
        <f t="shared" ref="AD90" si="30">SUM(K90:AC92)</f>
        <v>0</v>
      </c>
      <c r="AE90" s="319">
        <f t="shared" ref="AE90" si="31">SUM(K90:AC92)</f>
        <v>0</v>
      </c>
      <c r="AF90" s="319">
        <f t="shared" ref="AF90" si="32">SUM(K90:AC92)</f>
        <v>0</v>
      </c>
      <c r="AG90" s="319">
        <f t="shared" ref="AG90" si="33">SUM(K90:AC92)</f>
        <v>0</v>
      </c>
    </row>
    <row r="91" spans="1:33" s="4" customFormat="1" x14ac:dyDescent="0.25">
      <c r="A91" s="4" t="s">
        <v>114</v>
      </c>
      <c r="C91" s="4">
        <v>50</v>
      </c>
      <c r="D91" s="192"/>
      <c r="E91" s="213"/>
      <c r="F91" s="128"/>
      <c r="G91" s="57"/>
      <c r="H91" s="85" t="s">
        <v>14</v>
      </c>
      <c r="I91" s="323"/>
      <c r="J91" s="82">
        <v>2</v>
      </c>
      <c r="K91" s="88"/>
      <c r="L91" s="88"/>
      <c r="M91" s="88"/>
      <c r="N91" s="88">
        <f>N10*N12*$G$91*$J$91</f>
        <v>0</v>
      </c>
      <c r="O91" s="88">
        <f>O10*O12*$G$91*$J$91</f>
        <v>0</v>
      </c>
      <c r="P91" s="88">
        <f>P10*P12*$G$91*$J$91</f>
        <v>0</v>
      </c>
      <c r="Q91" s="88">
        <f>Q10*Q12*$G$91*$J$91</f>
        <v>0</v>
      </c>
      <c r="R91" s="88">
        <f>S10*R12*$G$91*$J$91</f>
        <v>0</v>
      </c>
      <c r="S91" s="88"/>
      <c r="T91" s="88"/>
      <c r="U91" s="88">
        <f>V10*U12*$G$91*$J$91</f>
        <v>0</v>
      </c>
      <c r="V91" s="88"/>
      <c r="W91" s="88"/>
      <c r="X91" s="88">
        <f>Y10*X12*$G$91*$J$91</f>
        <v>0</v>
      </c>
      <c r="Y91" s="88"/>
      <c r="Z91" s="88"/>
      <c r="AA91" s="88">
        <f>AB10*AA12*$G$91*$J$91</f>
        <v>0</v>
      </c>
      <c r="AB91" s="88"/>
      <c r="AC91" s="112"/>
      <c r="AD91" s="320"/>
      <c r="AE91" s="320"/>
      <c r="AF91" s="320"/>
      <c r="AG91" s="320"/>
    </row>
    <row r="92" spans="1:33" s="4" customFormat="1" ht="15.75" thickBot="1" x14ac:dyDescent="0.3">
      <c r="A92" s="4" t="s">
        <v>113</v>
      </c>
      <c r="C92" s="4">
        <v>51</v>
      </c>
      <c r="D92" s="192"/>
      <c r="E92" s="213"/>
      <c r="F92" s="155"/>
      <c r="G92" s="153"/>
      <c r="H92" s="104" t="s">
        <v>14</v>
      </c>
      <c r="I92" s="324"/>
      <c r="J92" s="80">
        <v>2</v>
      </c>
      <c r="K92" s="137"/>
      <c r="L92" s="137"/>
      <c r="M92" s="137"/>
      <c r="N92" s="137"/>
      <c r="O92" s="137"/>
      <c r="P92" s="137"/>
      <c r="Q92" s="137"/>
      <c r="R92" s="137"/>
      <c r="S92" s="137">
        <f>S10*S12*$G$92*$J$92</f>
        <v>0</v>
      </c>
      <c r="T92" s="137"/>
      <c r="U92" s="137"/>
      <c r="V92" s="137">
        <f>V10*V12*$G$92*$J$92</f>
        <v>0</v>
      </c>
      <c r="W92" s="137"/>
      <c r="X92" s="137"/>
      <c r="Y92" s="137">
        <f>Y10*Y12*$G$92*$J$92</f>
        <v>0</v>
      </c>
      <c r="Z92" s="137"/>
      <c r="AA92" s="137"/>
      <c r="AB92" s="137">
        <f>AB10*AB12*$G$92*$J$92</f>
        <v>0</v>
      </c>
      <c r="AC92" s="156"/>
      <c r="AD92" s="321"/>
      <c r="AE92" s="321"/>
      <c r="AF92" s="321"/>
      <c r="AG92" s="321"/>
    </row>
    <row r="93" spans="1:33" s="4" customFormat="1" x14ac:dyDescent="0.25">
      <c r="A93" s="4" t="s">
        <v>112</v>
      </c>
      <c r="C93" s="4">
        <v>52</v>
      </c>
      <c r="D93" s="192"/>
      <c r="E93" s="213"/>
      <c r="F93" s="69"/>
      <c r="G93" s="70"/>
      <c r="H93" s="103" t="s">
        <v>14</v>
      </c>
      <c r="I93" s="322" t="s">
        <v>109</v>
      </c>
      <c r="J93" s="22">
        <v>2</v>
      </c>
      <c r="K93" s="103">
        <f>K10*K12*$G$93*$J$93</f>
        <v>0</v>
      </c>
      <c r="L93" s="103">
        <f>L10*L12*$G$93*$J$93</f>
        <v>0</v>
      </c>
      <c r="M93" s="103">
        <f>M10*M12*$G$93*$J$93</f>
        <v>0</v>
      </c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9"/>
      <c r="AD93" s="319">
        <f t="shared" ref="AD93" si="34">SUM(K93:AC95)</f>
        <v>0</v>
      </c>
      <c r="AE93" s="319">
        <f t="shared" ref="AE93" si="35">SUM(K93:AC95)</f>
        <v>0</v>
      </c>
      <c r="AF93" s="319">
        <f t="shared" ref="AF93" si="36">SUM(K93:AC95)</f>
        <v>0</v>
      </c>
      <c r="AG93" s="319">
        <f t="shared" ref="AG93" si="37">SUM(K93:AC95)</f>
        <v>0</v>
      </c>
    </row>
    <row r="94" spans="1:33" s="4" customFormat="1" x14ac:dyDescent="0.25">
      <c r="A94" s="4" t="s">
        <v>114</v>
      </c>
      <c r="C94" s="4">
        <v>53</v>
      </c>
      <c r="D94" s="192"/>
      <c r="E94" s="213"/>
      <c r="F94" s="128"/>
      <c r="G94" s="57"/>
      <c r="H94" s="85" t="s">
        <v>14</v>
      </c>
      <c r="I94" s="323"/>
      <c r="J94" s="82">
        <v>2</v>
      </c>
      <c r="K94" s="88"/>
      <c r="L94" s="88"/>
      <c r="M94" s="88"/>
      <c r="N94" s="88">
        <f>N10*N12*$G$94*$J$94</f>
        <v>0</v>
      </c>
      <c r="O94" s="88">
        <f>O10*O12*$G$94*$J$94</f>
        <v>0</v>
      </c>
      <c r="P94" s="88">
        <f>P10*P12*$G$94*$J$94</f>
        <v>0</v>
      </c>
      <c r="Q94" s="88">
        <f>Q10*Q12*$G$94*$J$94</f>
        <v>0</v>
      </c>
      <c r="R94" s="88">
        <f>S10*R12*$G$94*$J$94</f>
        <v>0</v>
      </c>
      <c r="S94" s="88"/>
      <c r="T94" s="88"/>
      <c r="U94" s="88">
        <f>V10*U12*$G$94*$J$94</f>
        <v>0</v>
      </c>
      <c r="V94" s="88"/>
      <c r="W94" s="88"/>
      <c r="X94" s="88">
        <f>Y10*X12*$G$94*$J$94</f>
        <v>0</v>
      </c>
      <c r="Y94" s="88"/>
      <c r="Z94" s="88"/>
      <c r="AA94" s="88">
        <f>AB10*AA12*$G$94*$J$94</f>
        <v>0</v>
      </c>
      <c r="AB94" s="88"/>
      <c r="AC94" s="112"/>
      <c r="AD94" s="320"/>
      <c r="AE94" s="320"/>
      <c r="AF94" s="320"/>
      <c r="AG94" s="320"/>
    </row>
    <row r="95" spans="1:33" s="4" customFormat="1" ht="15.75" thickBot="1" x14ac:dyDescent="0.3">
      <c r="A95" s="4" t="s">
        <v>113</v>
      </c>
      <c r="C95" s="4">
        <v>54</v>
      </c>
      <c r="D95" s="192"/>
      <c r="E95" s="213"/>
      <c r="F95" s="155"/>
      <c r="G95" s="153"/>
      <c r="H95" s="104" t="s">
        <v>14</v>
      </c>
      <c r="I95" s="324"/>
      <c r="J95" s="80">
        <v>2</v>
      </c>
      <c r="K95" s="137"/>
      <c r="L95" s="137"/>
      <c r="M95" s="137"/>
      <c r="N95" s="137"/>
      <c r="O95" s="137"/>
      <c r="P95" s="137"/>
      <c r="Q95" s="137"/>
      <c r="R95" s="137"/>
      <c r="S95" s="137">
        <f>S10*S12*$G$95*$J$95</f>
        <v>0</v>
      </c>
      <c r="T95" s="137"/>
      <c r="U95" s="137"/>
      <c r="V95" s="137">
        <f>V10*V12*$G$95*$J$95</f>
        <v>0</v>
      </c>
      <c r="W95" s="137"/>
      <c r="X95" s="137"/>
      <c r="Y95" s="137">
        <f>Y10*Y12*$G$95*$J$95</f>
        <v>0</v>
      </c>
      <c r="Z95" s="137"/>
      <c r="AA95" s="137"/>
      <c r="AB95" s="137">
        <f>AB10*AB12*$G$95*$J$95</f>
        <v>0</v>
      </c>
      <c r="AC95" s="156"/>
      <c r="AD95" s="321"/>
      <c r="AE95" s="321"/>
      <c r="AF95" s="321"/>
      <c r="AG95" s="321"/>
    </row>
    <row r="96" spans="1:33" s="4" customFormat="1" x14ac:dyDescent="0.25">
      <c r="A96" s="4" t="s">
        <v>112</v>
      </c>
      <c r="C96" s="4">
        <v>55</v>
      </c>
      <c r="D96" s="192"/>
      <c r="E96" s="213"/>
      <c r="F96" s="69"/>
      <c r="G96" s="70"/>
      <c r="H96" s="103" t="s">
        <v>14</v>
      </c>
      <c r="I96" s="325" t="s">
        <v>13</v>
      </c>
      <c r="J96" s="159">
        <v>2</v>
      </c>
      <c r="K96" s="159">
        <f>K10*K12*$G$96*$J$96</f>
        <v>0</v>
      </c>
      <c r="L96" s="159">
        <f>L10*L12*$G$96*$J$96</f>
        <v>0</v>
      </c>
      <c r="M96" s="159">
        <f>M10*M12*$G$96*$J$96</f>
        <v>0</v>
      </c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60"/>
      <c r="AD96" s="319">
        <f t="shared" ref="AD96" si="38">SUM(K96:AC98)</f>
        <v>0</v>
      </c>
      <c r="AE96" s="319">
        <f t="shared" ref="AE96" si="39">SUM(K96:AC98)</f>
        <v>0</v>
      </c>
      <c r="AF96" s="319">
        <f t="shared" ref="AF96" si="40">SUM(K96:AC98)</f>
        <v>0</v>
      </c>
      <c r="AG96" s="319">
        <f t="shared" ref="AG96" si="41">SUM(K96:AC98)</f>
        <v>0</v>
      </c>
    </row>
    <row r="97" spans="1:33" s="4" customFormat="1" x14ac:dyDescent="0.25">
      <c r="A97" s="4" t="s">
        <v>114</v>
      </c>
      <c r="C97" s="4">
        <v>56</v>
      </c>
      <c r="D97" s="192"/>
      <c r="E97" s="213"/>
      <c r="F97" s="128"/>
      <c r="G97" s="57"/>
      <c r="H97" s="85" t="s">
        <v>14</v>
      </c>
      <c r="I97" s="326"/>
      <c r="J97" s="161">
        <v>2</v>
      </c>
      <c r="K97" s="161"/>
      <c r="L97" s="161"/>
      <c r="M97" s="161"/>
      <c r="N97" s="161">
        <f>N10*N12*$G$97*$J$97</f>
        <v>0</v>
      </c>
      <c r="O97" s="161">
        <f>O10*O12*$G$97*$J$97</f>
        <v>0</v>
      </c>
      <c r="P97" s="161">
        <f>P10*P12*$G$97*$J$97</f>
        <v>0</v>
      </c>
      <c r="Q97" s="161">
        <f>Q10*Q12*$G$97*$J$97</f>
        <v>0</v>
      </c>
      <c r="R97" s="161">
        <f>S10*R12*$G$97*$J$97</f>
        <v>0</v>
      </c>
      <c r="S97" s="161"/>
      <c r="T97" s="161"/>
      <c r="U97" s="161">
        <f>V10*U12*$G$97*$J$97</f>
        <v>0</v>
      </c>
      <c r="V97" s="161"/>
      <c r="W97" s="161"/>
      <c r="X97" s="161">
        <f>Y10*X12*$G$97*$J$97</f>
        <v>0</v>
      </c>
      <c r="Y97" s="161"/>
      <c r="Z97" s="161"/>
      <c r="AA97" s="161">
        <f>AB10*AA12*$G$97*$J$97</f>
        <v>0</v>
      </c>
      <c r="AB97" s="161"/>
      <c r="AC97" s="162"/>
      <c r="AD97" s="320"/>
      <c r="AE97" s="320"/>
      <c r="AF97" s="320"/>
      <c r="AG97" s="320"/>
    </row>
    <row r="98" spans="1:33" s="4" customFormat="1" ht="15.75" thickBot="1" x14ac:dyDescent="0.3">
      <c r="A98" s="4" t="s">
        <v>113</v>
      </c>
      <c r="C98" s="4">
        <v>57</v>
      </c>
      <c r="D98" s="192"/>
      <c r="E98" s="214"/>
      <c r="F98" s="155"/>
      <c r="G98" s="153"/>
      <c r="H98" s="104" t="s">
        <v>14</v>
      </c>
      <c r="I98" s="327"/>
      <c r="J98" s="163">
        <v>2</v>
      </c>
      <c r="K98" s="163"/>
      <c r="L98" s="163"/>
      <c r="M98" s="163"/>
      <c r="N98" s="163"/>
      <c r="O98" s="163"/>
      <c r="P98" s="163"/>
      <c r="Q98" s="163"/>
      <c r="R98" s="163"/>
      <c r="S98" s="163">
        <f>S10*S12*$G$98*$J$98</f>
        <v>0</v>
      </c>
      <c r="T98" s="163"/>
      <c r="U98" s="163"/>
      <c r="V98" s="163">
        <f>V10*V12*$G$98*$J$98</f>
        <v>0</v>
      </c>
      <c r="W98" s="163"/>
      <c r="X98" s="163"/>
      <c r="Y98" s="163">
        <f>Y10*Y12*$G$98*$J$98</f>
        <v>0</v>
      </c>
      <c r="Z98" s="163"/>
      <c r="AA98" s="163"/>
      <c r="AB98" s="163">
        <f>AB10*AB12*$G$98*$J$98</f>
        <v>0</v>
      </c>
      <c r="AC98" s="164"/>
      <c r="AD98" s="321"/>
      <c r="AE98" s="321"/>
      <c r="AF98" s="321"/>
      <c r="AG98" s="321"/>
    </row>
    <row r="99" spans="1:33" s="4" customFormat="1" x14ac:dyDescent="0.25">
      <c r="A99" s="4" t="s">
        <v>112</v>
      </c>
      <c r="C99" s="4">
        <v>58</v>
      </c>
      <c r="D99" s="192"/>
      <c r="E99" s="214"/>
      <c r="F99" s="69"/>
      <c r="G99" s="70"/>
      <c r="H99" s="103" t="s">
        <v>14</v>
      </c>
      <c r="I99" s="325" t="s">
        <v>51</v>
      </c>
      <c r="J99" s="159">
        <v>2</v>
      </c>
      <c r="K99" s="159">
        <f>K10*K12*$G$99*$J$99</f>
        <v>0</v>
      </c>
      <c r="L99" s="159">
        <f>L10*L12*$G$99*$J$99</f>
        <v>0</v>
      </c>
      <c r="M99" s="159">
        <f>M10*M12*$G$99*$J$99</f>
        <v>0</v>
      </c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60"/>
      <c r="AD99" s="319">
        <f t="shared" ref="AD99" si="42">SUM(K99:AC101)</f>
        <v>0</v>
      </c>
      <c r="AE99" s="319">
        <f t="shared" ref="AE99" si="43">SUM(K99:AC101)</f>
        <v>0</v>
      </c>
      <c r="AF99" s="319">
        <f t="shared" ref="AF99" si="44">SUM(K99:AC101)</f>
        <v>0</v>
      </c>
      <c r="AG99" s="319">
        <f t="shared" ref="AG99" si="45">SUM(K99:AC101)</f>
        <v>0</v>
      </c>
    </row>
    <row r="100" spans="1:33" s="4" customFormat="1" x14ac:dyDescent="0.25">
      <c r="A100" s="4" t="s">
        <v>114</v>
      </c>
      <c r="C100" s="4">
        <v>59</v>
      </c>
      <c r="D100" s="192"/>
      <c r="E100" s="214"/>
      <c r="F100" s="128"/>
      <c r="G100" s="57"/>
      <c r="H100" s="85" t="s">
        <v>14</v>
      </c>
      <c r="I100" s="326"/>
      <c r="J100" s="161">
        <v>2</v>
      </c>
      <c r="K100" s="161"/>
      <c r="L100" s="161"/>
      <c r="M100" s="161"/>
      <c r="N100" s="161">
        <f>N10*N12*$G$100*$J$100</f>
        <v>0</v>
      </c>
      <c r="O100" s="161">
        <f>O10*O12*$G$100*$J$100</f>
        <v>0</v>
      </c>
      <c r="P100" s="161">
        <f>P10*P12*$G$100*$J$100</f>
        <v>0</v>
      </c>
      <c r="Q100" s="161">
        <f>Q10*Q12*$G$100*$J$100</f>
        <v>0</v>
      </c>
      <c r="R100" s="161">
        <f>S10*R12*$G$100*$J$100</f>
        <v>0</v>
      </c>
      <c r="S100" s="161"/>
      <c r="T100" s="161"/>
      <c r="U100" s="161">
        <f>V10*U12*$G$100*$J$100</f>
        <v>0</v>
      </c>
      <c r="V100" s="161"/>
      <c r="W100" s="161"/>
      <c r="X100" s="161">
        <f>Y10*X12*$G$100*$J$100</f>
        <v>0</v>
      </c>
      <c r="Y100" s="161"/>
      <c r="Z100" s="161"/>
      <c r="AA100" s="161">
        <f>AB10*AA12*$G$100*$J$100</f>
        <v>0</v>
      </c>
      <c r="AB100" s="161"/>
      <c r="AC100" s="162"/>
      <c r="AD100" s="320"/>
      <c r="AE100" s="320"/>
      <c r="AF100" s="320"/>
      <c r="AG100" s="320"/>
    </row>
    <row r="101" spans="1:33" s="4" customFormat="1" ht="15.75" thickBot="1" x14ac:dyDescent="0.3">
      <c r="A101" s="4" t="s">
        <v>113</v>
      </c>
      <c r="C101" s="4">
        <v>60</v>
      </c>
      <c r="D101" s="192"/>
      <c r="E101" s="214"/>
      <c r="F101" s="155"/>
      <c r="G101" s="153"/>
      <c r="H101" s="104" t="s">
        <v>14</v>
      </c>
      <c r="I101" s="327"/>
      <c r="J101" s="163">
        <v>2</v>
      </c>
      <c r="K101" s="163"/>
      <c r="L101" s="163"/>
      <c r="M101" s="163"/>
      <c r="N101" s="163"/>
      <c r="O101" s="163"/>
      <c r="P101" s="163"/>
      <c r="Q101" s="163"/>
      <c r="R101" s="163"/>
      <c r="S101" s="163">
        <f>S10*S12*$G$101*$J$101</f>
        <v>0</v>
      </c>
      <c r="T101" s="163"/>
      <c r="U101" s="163"/>
      <c r="V101" s="163">
        <f>V10*V12*$G$101*$J$101</f>
        <v>0</v>
      </c>
      <c r="W101" s="163"/>
      <c r="X101" s="163"/>
      <c r="Y101" s="163">
        <f>Y10*Y12*$G$101*$J$101</f>
        <v>0</v>
      </c>
      <c r="Z101" s="163"/>
      <c r="AA101" s="163"/>
      <c r="AB101" s="163">
        <f>AB10*AB12*$G$101*$J$101</f>
        <v>0</v>
      </c>
      <c r="AC101" s="164"/>
      <c r="AD101" s="321"/>
      <c r="AE101" s="321"/>
      <c r="AF101" s="321"/>
      <c r="AG101" s="321"/>
    </row>
    <row r="102" spans="1:33" s="4" customFormat="1" x14ac:dyDescent="0.25">
      <c r="A102" s="4" t="s">
        <v>112</v>
      </c>
      <c r="C102" s="4">
        <v>61</v>
      </c>
      <c r="D102" s="192"/>
      <c r="E102" s="214"/>
      <c r="F102" s="69"/>
      <c r="G102" s="70"/>
      <c r="H102" s="103" t="s">
        <v>14</v>
      </c>
      <c r="I102" s="325" t="s">
        <v>110</v>
      </c>
      <c r="J102" s="159">
        <v>2</v>
      </c>
      <c r="K102" s="159">
        <f>K10*K12*$G$102*$J$102</f>
        <v>0</v>
      </c>
      <c r="L102" s="159">
        <f>L10*L12*$G$102*$J$102</f>
        <v>0</v>
      </c>
      <c r="M102" s="159">
        <f>M10*M12*$G$102*$J$102</f>
        <v>0</v>
      </c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60"/>
      <c r="AD102" s="319">
        <f t="shared" ref="AD102" si="46">SUM(K102:AC104)</f>
        <v>0</v>
      </c>
      <c r="AE102" s="319">
        <f t="shared" ref="AE102" si="47">SUM(K102:AC104)</f>
        <v>0</v>
      </c>
      <c r="AF102" s="319">
        <f t="shared" ref="AF102" si="48">SUM(K102:AC104)</f>
        <v>0</v>
      </c>
      <c r="AG102" s="319">
        <f t="shared" ref="AG102" si="49">SUM(K102:AC104)</f>
        <v>0</v>
      </c>
    </row>
    <row r="103" spans="1:33" s="4" customFormat="1" x14ac:dyDescent="0.25">
      <c r="A103" s="4" t="s">
        <v>114</v>
      </c>
      <c r="C103" s="4">
        <v>62</v>
      </c>
      <c r="D103" s="192"/>
      <c r="E103" s="214"/>
      <c r="F103" s="128"/>
      <c r="G103" s="57"/>
      <c r="H103" s="85" t="s">
        <v>14</v>
      </c>
      <c r="I103" s="326"/>
      <c r="J103" s="161">
        <v>2</v>
      </c>
      <c r="K103" s="161"/>
      <c r="L103" s="161"/>
      <c r="M103" s="161"/>
      <c r="N103" s="161">
        <f>N10*N12*$G$103*$J$103</f>
        <v>0</v>
      </c>
      <c r="O103" s="161">
        <f>O10*O12*$G$103*$J$103</f>
        <v>0</v>
      </c>
      <c r="P103" s="161">
        <f>P10*P12*$G$103*$J$103</f>
        <v>0</v>
      </c>
      <c r="Q103" s="161">
        <f>Q10*Q12*$G$103*$J$103</f>
        <v>0</v>
      </c>
      <c r="R103" s="161">
        <f>S10*R12*$G$103*$J$103</f>
        <v>0</v>
      </c>
      <c r="S103" s="161"/>
      <c r="T103" s="161"/>
      <c r="U103" s="161">
        <f>V10*U12*$G$103*$J$103</f>
        <v>0</v>
      </c>
      <c r="V103" s="161"/>
      <c r="W103" s="161"/>
      <c r="X103" s="161">
        <f>Y10*X12*$G$103*$J$103</f>
        <v>0</v>
      </c>
      <c r="Y103" s="161"/>
      <c r="Z103" s="161"/>
      <c r="AA103" s="161">
        <f>AB10*AA12*$G$103*$J$103</f>
        <v>0</v>
      </c>
      <c r="AB103" s="161"/>
      <c r="AC103" s="162"/>
      <c r="AD103" s="320"/>
      <c r="AE103" s="320"/>
      <c r="AF103" s="320"/>
      <c r="AG103" s="320"/>
    </row>
    <row r="104" spans="1:33" s="4" customFormat="1" ht="15.75" thickBot="1" x14ac:dyDescent="0.3">
      <c r="A104" s="4" t="s">
        <v>113</v>
      </c>
      <c r="C104" s="4">
        <v>63</v>
      </c>
      <c r="D104" s="192"/>
      <c r="E104" s="214"/>
      <c r="F104" s="155"/>
      <c r="G104" s="153"/>
      <c r="H104" s="104" t="s">
        <v>14</v>
      </c>
      <c r="I104" s="327"/>
      <c r="J104" s="163">
        <v>2</v>
      </c>
      <c r="K104" s="163"/>
      <c r="L104" s="163"/>
      <c r="M104" s="163"/>
      <c r="N104" s="163"/>
      <c r="O104" s="163"/>
      <c r="P104" s="163"/>
      <c r="Q104" s="163"/>
      <c r="R104" s="163"/>
      <c r="S104" s="163">
        <f>S10*S12*$G$104*$J$104</f>
        <v>0</v>
      </c>
      <c r="T104" s="163"/>
      <c r="U104" s="163"/>
      <c r="V104" s="163">
        <f>V10*V12*$G$104*$J$104</f>
        <v>0</v>
      </c>
      <c r="W104" s="163"/>
      <c r="X104" s="163"/>
      <c r="Y104" s="163">
        <f>Y10*Y12*$G$104*$J$104</f>
        <v>0</v>
      </c>
      <c r="Z104" s="163"/>
      <c r="AA104" s="163"/>
      <c r="AB104" s="163">
        <f>AB10*AB12*$G$104*$J$104</f>
        <v>0</v>
      </c>
      <c r="AC104" s="164"/>
      <c r="AD104" s="321"/>
      <c r="AE104" s="321"/>
      <c r="AF104" s="321"/>
      <c r="AG104" s="321"/>
    </row>
    <row r="105" spans="1:33" s="4" customFormat="1" x14ac:dyDescent="0.25">
      <c r="A105" s="4" t="s">
        <v>112</v>
      </c>
      <c r="C105" s="4">
        <v>64</v>
      </c>
      <c r="D105" s="192"/>
      <c r="E105" s="214"/>
      <c r="F105" s="69"/>
      <c r="G105" s="70"/>
      <c r="H105" s="103" t="s">
        <v>14</v>
      </c>
      <c r="I105" s="304" t="s">
        <v>116</v>
      </c>
      <c r="J105" s="165">
        <v>2</v>
      </c>
      <c r="K105" s="165">
        <f>K10*K12*$G$105*$J$105</f>
        <v>0</v>
      </c>
      <c r="L105" s="165">
        <f>L10*L12*$G$105*$J$105</f>
        <v>0</v>
      </c>
      <c r="M105" s="165">
        <f>M10*M12*$G$105*$J$105</f>
        <v>0</v>
      </c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6"/>
      <c r="AD105" s="319">
        <f t="shared" ref="AD105" si="50">SUM(K105:AC107)</f>
        <v>0</v>
      </c>
      <c r="AE105" s="319">
        <f t="shared" ref="AE105" si="51">SUM(K105:AC107)</f>
        <v>0</v>
      </c>
      <c r="AF105" s="319">
        <f t="shared" ref="AF105" si="52">SUM(K105:AC107)</f>
        <v>0</v>
      </c>
      <c r="AG105" s="319">
        <f t="shared" ref="AG105" si="53">SUM(K105:AC107)</f>
        <v>0</v>
      </c>
    </row>
    <row r="106" spans="1:33" s="4" customFormat="1" x14ac:dyDescent="0.25">
      <c r="A106" s="4" t="s">
        <v>114</v>
      </c>
      <c r="C106" s="4">
        <v>65</v>
      </c>
      <c r="D106" s="192"/>
      <c r="E106" s="214"/>
      <c r="F106" s="128"/>
      <c r="G106" s="57"/>
      <c r="H106" s="85" t="s">
        <v>14</v>
      </c>
      <c r="I106" s="305"/>
      <c r="J106" s="167">
        <v>2</v>
      </c>
      <c r="K106" s="167"/>
      <c r="L106" s="167"/>
      <c r="M106" s="167"/>
      <c r="N106" s="167">
        <f>N10*N12*$G$106*$J$106</f>
        <v>0</v>
      </c>
      <c r="O106" s="167">
        <f>O10*O12*$G$106*$J$106</f>
        <v>0</v>
      </c>
      <c r="P106" s="167">
        <f>P10*P12*$G$106*$J$106</f>
        <v>0</v>
      </c>
      <c r="Q106" s="167">
        <f>Q10*Q12*$G$106*$J$106</f>
        <v>0</v>
      </c>
      <c r="R106" s="167">
        <f>S10*R12*$G$106*$J$106</f>
        <v>0</v>
      </c>
      <c r="S106" s="167"/>
      <c r="T106" s="167"/>
      <c r="U106" s="167">
        <f>V10*U12*$G$106*$J$106</f>
        <v>0</v>
      </c>
      <c r="V106" s="167"/>
      <c r="W106" s="167"/>
      <c r="X106" s="167">
        <f>Y10*X12*$G$106*$J$106</f>
        <v>0</v>
      </c>
      <c r="Y106" s="167"/>
      <c r="Z106" s="167"/>
      <c r="AA106" s="167">
        <f>AB10*AA12*$G$106*$J$106</f>
        <v>0</v>
      </c>
      <c r="AB106" s="167"/>
      <c r="AC106" s="168"/>
      <c r="AD106" s="320"/>
      <c r="AE106" s="320"/>
      <c r="AF106" s="320"/>
      <c r="AG106" s="320"/>
    </row>
    <row r="107" spans="1:33" s="4" customFormat="1" ht="15.75" thickBot="1" x14ac:dyDescent="0.3">
      <c r="A107" s="4" t="s">
        <v>113</v>
      </c>
      <c r="C107" s="4">
        <v>66</v>
      </c>
      <c r="D107" s="192"/>
      <c r="E107" s="214"/>
      <c r="F107" s="155"/>
      <c r="G107" s="153"/>
      <c r="H107" s="104" t="s">
        <v>14</v>
      </c>
      <c r="I107" s="306"/>
      <c r="J107" s="169">
        <v>2</v>
      </c>
      <c r="K107" s="169"/>
      <c r="L107" s="169"/>
      <c r="M107" s="169"/>
      <c r="N107" s="169"/>
      <c r="O107" s="169"/>
      <c r="P107" s="169"/>
      <c r="Q107" s="169"/>
      <c r="R107" s="169"/>
      <c r="S107" s="169">
        <f>S10*S12*$G$107*$J$107</f>
        <v>0</v>
      </c>
      <c r="T107" s="169"/>
      <c r="U107" s="169"/>
      <c r="V107" s="169">
        <f>V10*V12*$G$107*$J$107</f>
        <v>0</v>
      </c>
      <c r="W107" s="169"/>
      <c r="X107" s="169"/>
      <c r="Y107" s="169">
        <f>Y10*Y12*$G$107*$J$107</f>
        <v>0</v>
      </c>
      <c r="Z107" s="169"/>
      <c r="AA107" s="169"/>
      <c r="AB107" s="169">
        <f>AB10*AB12*$G$107*$J$107</f>
        <v>0</v>
      </c>
      <c r="AC107" s="170"/>
      <c r="AD107" s="321"/>
      <c r="AE107" s="321"/>
      <c r="AF107" s="321"/>
      <c r="AG107" s="321"/>
    </row>
    <row r="108" spans="1:33" s="4" customFormat="1" x14ac:dyDescent="0.25">
      <c r="A108" s="4" t="s">
        <v>112</v>
      </c>
      <c r="C108" s="4">
        <v>67</v>
      </c>
      <c r="D108" s="193"/>
      <c r="E108" s="238"/>
      <c r="F108" s="69"/>
      <c r="G108" s="70"/>
      <c r="H108" s="103" t="s">
        <v>14</v>
      </c>
      <c r="I108" s="304" t="s">
        <v>52</v>
      </c>
      <c r="J108" s="165">
        <v>2</v>
      </c>
      <c r="K108" s="165">
        <f>K10*K12*$G$108*$J$108</f>
        <v>0</v>
      </c>
      <c r="L108" s="165">
        <f>L10*L12*$G$108*$J$108</f>
        <v>0</v>
      </c>
      <c r="M108" s="165">
        <f>M10*M12*$G$108*$J$108</f>
        <v>0</v>
      </c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6"/>
      <c r="AD108" s="319">
        <f t="shared" ref="AD108" si="54">SUM(K108:AC110)</f>
        <v>0</v>
      </c>
      <c r="AE108" s="319">
        <f t="shared" ref="AE108" si="55">SUM(K108:AC110)</f>
        <v>0</v>
      </c>
      <c r="AF108" s="319">
        <f t="shared" ref="AF108" si="56">SUM(K108:AC110)</f>
        <v>0</v>
      </c>
      <c r="AG108" s="319">
        <f t="shared" ref="AG108" si="57">SUM(K108:AC110)</f>
        <v>0</v>
      </c>
    </row>
    <row r="109" spans="1:33" s="4" customFormat="1" x14ac:dyDescent="0.25">
      <c r="A109" s="4" t="s">
        <v>114</v>
      </c>
      <c r="C109" s="4">
        <v>68</v>
      </c>
      <c r="D109" s="193"/>
      <c r="E109" s="238"/>
      <c r="F109" s="128"/>
      <c r="G109" s="57"/>
      <c r="H109" s="85" t="s">
        <v>14</v>
      </c>
      <c r="I109" s="305"/>
      <c r="J109" s="167">
        <v>2</v>
      </c>
      <c r="K109" s="167"/>
      <c r="L109" s="167"/>
      <c r="M109" s="167"/>
      <c r="N109" s="167">
        <f>N10*N12*$G$109*$J$109</f>
        <v>0</v>
      </c>
      <c r="O109" s="167">
        <f>O10*O12*$G$109*$J$109</f>
        <v>0</v>
      </c>
      <c r="P109" s="167">
        <f>P10*P12*$G$109*$J$109</f>
        <v>0</v>
      </c>
      <c r="Q109" s="167">
        <f>Q10*Q12*$G$109*$J$109</f>
        <v>0</v>
      </c>
      <c r="R109" s="167">
        <f>S10*R12*$G$109*$J$109</f>
        <v>0</v>
      </c>
      <c r="S109" s="167"/>
      <c r="T109" s="167"/>
      <c r="U109" s="167">
        <f>V10*U12*$G$109*$J$109</f>
        <v>0</v>
      </c>
      <c r="V109" s="167"/>
      <c r="W109" s="167"/>
      <c r="X109" s="167">
        <f>Y10*X12*$G$109*$J$109</f>
        <v>0</v>
      </c>
      <c r="Y109" s="167"/>
      <c r="Z109" s="167"/>
      <c r="AA109" s="167">
        <f>AB10*AA12*$G$109*$J$109</f>
        <v>0</v>
      </c>
      <c r="AB109" s="167"/>
      <c r="AC109" s="168"/>
      <c r="AD109" s="320"/>
      <c r="AE109" s="320"/>
      <c r="AF109" s="320"/>
      <c r="AG109" s="320"/>
    </row>
    <row r="110" spans="1:33" s="4" customFormat="1" ht="15.75" thickBot="1" x14ac:dyDescent="0.3">
      <c r="A110" s="4" t="s">
        <v>113</v>
      </c>
      <c r="C110" s="4">
        <v>69</v>
      </c>
      <c r="D110" s="193"/>
      <c r="E110" s="238"/>
      <c r="F110" s="155"/>
      <c r="G110" s="153"/>
      <c r="H110" s="104" t="s">
        <v>14</v>
      </c>
      <c r="I110" s="306"/>
      <c r="J110" s="169">
        <v>2</v>
      </c>
      <c r="K110" s="169"/>
      <c r="L110" s="169"/>
      <c r="M110" s="169"/>
      <c r="N110" s="169"/>
      <c r="O110" s="169"/>
      <c r="P110" s="169"/>
      <c r="Q110" s="169"/>
      <c r="R110" s="169"/>
      <c r="S110" s="169">
        <f>S10*S12*$G$110*$J$110</f>
        <v>0</v>
      </c>
      <c r="T110" s="169"/>
      <c r="U110" s="169"/>
      <c r="V110" s="169">
        <f>V10*V12*$G$110*$J$110</f>
        <v>0</v>
      </c>
      <c r="W110" s="169"/>
      <c r="X110" s="169"/>
      <c r="Y110" s="169">
        <f>Y10*Y12*$G$110*$J$110</f>
        <v>0</v>
      </c>
      <c r="Z110" s="169"/>
      <c r="AA110" s="169"/>
      <c r="AB110" s="169">
        <f>AB10*AB12*$G$110*$J$110</f>
        <v>0</v>
      </c>
      <c r="AC110" s="170"/>
      <c r="AD110" s="321"/>
      <c r="AE110" s="321"/>
      <c r="AF110" s="321"/>
      <c r="AG110" s="321"/>
    </row>
    <row r="111" spans="1:33" s="4" customFormat="1" x14ac:dyDescent="0.25">
      <c r="A111" s="4" t="s">
        <v>112</v>
      </c>
      <c r="C111" s="4">
        <v>70</v>
      </c>
      <c r="D111" s="193"/>
      <c r="E111" s="238"/>
      <c r="F111" s="69"/>
      <c r="G111" s="70"/>
      <c r="H111" s="103" t="s">
        <v>14</v>
      </c>
      <c r="I111" s="304" t="s">
        <v>111</v>
      </c>
      <c r="J111" s="165">
        <v>2</v>
      </c>
      <c r="K111" s="165">
        <f>K10*K12*$G$111*$J$111</f>
        <v>0</v>
      </c>
      <c r="L111" s="165">
        <f>L10*L12*$G$111*$J$111</f>
        <v>0</v>
      </c>
      <c r="M111" s="165">
        <f>M10*M12*$G$111*$J$111</f>
        <v>0</v>
      </c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6"/>
      <c r="AD111" s="319">
        <f t="shared" ref="AD111" si="58">SUM(K111:AC113)</f>
        <v>0</v>
      </c>
      <c r="AE111" s="319">
        <f t="shared" ref="AE111" si="59">SUM(K111:AC113)</f>
        <v>0</v>
      </c>
      <c r="AF111" s="319">
        <f t="shared" ref="AF111" si="60">SUM(K111:AC113)</f>
        <v>0</v>
      </c>
      <c r="AG111" s="319">
        <f t="shared" ref="AG111" si="61">SUM(K111:AC113)</f>
        <v>0</v>
      </c>
    </row>
    <row r="112" spans="1:33" s="4" customFormat="1" x14ac:dyDescent="0.25">
      <c r="A112" s="4" t="s">
        <v>114</v>
      </c>
      <c r="C112" s="4">
        <v>71</v>
      </c>
      <c r="D112" s="193"/>
      <c r="E112" s="238"/>
      <c r="F112" s="128"/>
      <c r="G112" s="57"/>
      <c r="H112" s="85" t="s">
        <v>14</v>
      </c>
      <c r="I112" s="305"/>
      <c r="J112" s="167">
        <v>2</v>
      </c>
      <c r="K112" s="167"/>
      <c r="L112" s="167"/>
      <c r="M112" s="167"/>
      <c r="N112" s="167">
        <f>N10*N12*$G$112*$J$112</f>
        <v>0</v>
      </c>
      <c r="O112" s="167">
        <f>O10*O12*$G$112*$J$112</f>
        <v>0</v>
      </c>
      <c r="P112" s="167">
        <f>P10*P12*$G$112*$J$112</f>
        <v>0</v>
      </c>
      <c r="Q112" s="167">
        <f>Q10*Q12*$G$112*$J$112</f>
        <v>0</v>
      </c>
      <c r="R112" s="167">
        <f>S10*R12*$G$112*$J$112</f>
        <v>0</v>
      </c>
      <c r="S112" s="167"/>
      <c r="T112" s="167"/>
      <c r="U112" s="167">
        <f>V10*U12*$G$112*$J$112</f>
        <v>0</v>
      </c>
      <c r="V112" s="167"/>
      <c r="W112" s="167"/>
      <c r="X112" s="167">
        <f>Y10*X12*$G$112*$J$112</f>
        <v>0</v>
      </c>
      <c r="Y112" s="167"/>
      <c r="Z112" s="167"/>
      <c r="AA112" s="167">
        <f>AB10*AA12*$G$112*$J$112</f>
        <v>0</v>
      </c>
      <c r="AB112" s="167"/>
      <c r="AC112" s="168"/>
      <c r="AD112" s="320"/>
      <c r="AE112" s="320"/>
      <c r="AF112" s="320"/>
      <c r="AG112" s="320"/>
    </row>
    <row r="113" spans="1:33" s="4" customFormat="1" ht="15.75" thickBot="1" x14ac:dyDescent="0.3">
      <c r="A113" s="4" t="s">
        <v>113</v>
      </c>
      <c r="C113" s="4">
        <v>72</v>
      </c>
      <c r="D113" s="194"/>
      <c r="E113" s="239"/>
      <c r="F113" s="155"/>
      <c r="G113" s="153"/>
      <c r="H113" s="104" t="s">
        <v>14</v>
      </c>
      <c r="I113" s="306"/>
      <c r="J113" s="169">
        <v>2</v>
      </c>
      <c r="K113" s="169"/>
      <c r="L113" s="169"/>
      <c r="M113" s="169"/>
      <c r="N113" s="169"/>
      <c r="O113" s="169"/>
      <c r="P113" s="169"/>
      <c r="Q113" s="169"/>
      <c r="R113" s="169"/>
      <c r="S113" s="169">
        <f>S10*S12*$G$113*$J$113</f>
        <v>0</v>
      </c>
      <c r="T113" s="169"/>
      <c r="U113" s="169"/>
      <c r="V113" s="169">
        <f>V10*V12*$G$113*$J$113</f>
        <v>0</v>
      </c>
      <c r="W113" s="169"/>
      <c r="X113" s="169"/>
      <c r="Y113" s="169">
        <f>Y10*Y12*$G$113*$J$113</f>
        <v>0</v>
      </c>
      <c r="Z113" s="169"/>
      <c r="AA113" s="169"/>
      <c r="AB113" s="169">
        <f>AB10*AB12*$G$113*$J$113</f>
        <v>0</v>
      </c>
      <c r="AC113" s="170"/>
      <c r="AD113" s="321"/>
      <c r="AE113" s="321"/>
      <c r="AF113" s="321"/>
      <c r="AG113" s="321"/>
    </row>
    <row r="114" spans="1:33" s="4" customFormat="1" x14ac:dyDescent="0.25">
      <c r="A114" s="4" t="s">
        <v>112</v>
      </c>
      <c r="C114" s="4">
        <v>73</v>
      </c>
      <c r="D114" s="157"/>
      <c r="E114" s="158"/>
      <c r="F114" s="69"/>
      <c r="G114" s="70"/>
      <c r="H114" s="103" t="s">
        <v>14</v>
      </c>
      <c r="I114" s="328" t="s">
        <v>115</v>
      </c>
      <c r="J114" s="171">
        <v>2</v>
      </c>
      <c r="K114" s="171">
        <f>K10*K12*$G$114*$J$114</f>
        <v>0</v>
      </c>
      <c r="L114" s="171">
        <f>L10*L12*$G$114*$J$114</f>
        <v>0</v>
      </c>
      <c r="M114" s="171">
        <f>M10*M12*$G$114*$J$114</f>
        <v>0</v>
      </c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2"/>
      <c r="AD114" s="319">
        <f t="shared" ref="AD114" si="62">SUM(K114:AC116)</f>
        <v>0</v>
      </c>
      <c r="AE114" s="319">
        <f t="shared" ref="AE114" si="63">SUM(K114:AC116)</f>
        <v>0</v>
      </c>
      <c r="AF114" s="319">
        <f t="shared" ref="AF114" si="64">SUM(K114:AC116)</f>
        <v>0</v>
      </c>
      <c r="AG114" s="319">
        <f t="shared" ref="AG114" si="65">SUM(K114:AC116)</f>
        <v>0</v>
      </c>
    </row>
    <row r="115" spans="1:33" s="4" customFormat="1" x14ac:dyDescent="0.25">
      <c r="A115" s="4" t="s">
        <v>114</v>
      </c>
      <c r="C115" s="4">
        <v>74</v>
      </c>
      <c r="D115" s="157"/>
      <c r="E115" s="158"/>
      <c r="F115" s="128"/>
      <c r="G115" s="57"/>
      <c r="H115" s="85" t="s">
        <v>14</v>
      </c>
      <c r="I115" s="329"/>
      <c r="J115" s="173">
        <v>2</v>
      </c>
      <c r="K115" s="173"/>
      <c r="L115" s="173"/>
      <c r="M115" s="173"/>
      <c r="N115" s="173">
        <f>N10*N12*$G$115*$J$115</f>
        <v>0</v>
      </c>
      <c r="O115" s="173">
        <f>O10*O12*$G$115*$J$115</f>
        <v>0</v>
      </c>
      <c r="P115" s="173">
        <f>P10*P12*$G$115*$J$115</f>
        <v>0</v>
      </c>
      <c r="Q115" s="173">
        <f>Q10*Q12*$G$115*$J$115</f>
        <v>0</v>
      </c>
      <c r="R115" s="173">
        <f>S10*R12*$G$115*$J$115</f>
        <v>0</v>
      </c>
      <c r="S115" s="173"/>
      <c r="T115" s="173"/>
      <c r="U115" s="173">
        <f>V10*U12*$G$115*$J$115</f>
        <v>0</v>
      </c>
      <c r="V115" s="173"/>
      <c r="W115" s="173"/>
      <c r="X115" s="173">
        <f>Y10*X12*$G$115*$J$115</f>
        <v>0</v>
      </c>
      <c r="Y115" s="173"/>
      <c r="Z115" s="173"/>
      <c r="AA115" s="173">
        <f>AB10*AA12*$G$115*$J$115</f>
        <v>0</v>
      </c>
      <c r="AB115" s="173"/>
      <c r="AC115" s="174"/>
      <c r="AD115" s="320"/>
      <c r="AE115" s="320"/>
      <c r="AF115" s="320"/>
      <c r="AG115" s="320"/>
    </row>
    <row r="116" spans="1:33" s="4" customFormat="1" ht="15.75" thickBot="1" x14ac:dyDescent="0.3">
      <c r="A116" s="4" t="s">
        <v>113</v>
      </c>
      <c r="C116" s="4">
        <v>75</v>
      </c>
      <c r="D116" s="157"/>
      <c r="E116" s="158"/>
      <c r="F116" s="155"/>
      <c r="G116" s="153"/>
      <c r="H116" s="104" t="s">
        <v>14</v>
      </c>
      <c r="I116" s="330"/>
      <c r="J116" s="175">
        <v>2</v>
      </c>
      <c r="K116" s="175"/>
      <c r="L116" s="175"/>
      <c r="M116" s="175"/>
      <c r="N116" s="175"/>
      <c r="O116" s="175"/>
      <c r="P116" s="175"/>
      <c r="Q116" s="175"/>
      <c r="R116" s="175"/>
      <c r="S116" s="175">
        <f>S10*S12*$G$116*$J$116</f>
        <v>0</v>
      </c>
      <c r="T116" s="175"/>
      <c r="U116" s="175"/>
      <c r="V116" s="175">
        <f>V10*V12*$G$116*$J$116</f>
        <v>0</v>
      </c>
      <c r="W116" s="175"/>
      <c r="X116" s="175"/>
      <c r="Y116" s="175">
        <f>Y10*Y12*$G$116*$J$116</f>
        <v>0</v>
      </c>
      <c r="Z116" s="175"/>
      <c r="AA116" s="175"/>
      <c r="AB116" s="175">
        <f>AB10*AB12*$G$116*$J$116</f>
        <v>0</v>
      </c>
      <c r="AC116" s="176"/>
      <c r="AD116" s="321"/>
      <c r="AE116" s="321"/>
      <c r="AF116" s="321"/>
      <c r="AG116" s="321"/>
    </row>
    <row r="117" spans="1:33" s="4" customFormat="1" x14ac:dyDescent="0.25">
      <c r="A117" s="4" t="s">
        <v>112</v>
      </c>
      <c r="C117" s="4">
        <v>76</v>
      </c>
      <c r="D117" s="157"/>
      <c r="E117" s="158"/>
      <c r="F117" s="69"/>
      <c r="G117" s="70"/>
      <c r="H117" s="103" t="s">
        <v>14</v>
      </c>
      <c r="I117" s="328" t="s">
        <v>117</v>
      </c>
      <c r="J117" s="171">
        <v>2</v>
      </c>
      <c r="K117" s="171">
        <f>K10*K12*$G$117*$J$117</f>
        <v>0</v>
      </c>
      <c r="L117" s="171">
        <f>L10*L12*$G$117*$J$117</f>
        <v>0</v>
      </c>
      <c r="M117" s="171">
        <f>M10*M12*$G$117*$J$117</f>
        <v>0</v>
      </c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2"/>
      <c r="AD117" s="319">
        <f t="shared" ref="AD117" si="66">SUM(K117:AC119)</f>
        <v>0</v>
      </c>
      <c r="AE117" s="319">
        <f t="shared" ref="AE117" si="67">SUM(K117:AC119)</f>
        <v>0</v>
      </c>
      <c r="AF117" s="319">
        <f t="shared" ref="AF117" si="68">SUM(K117:AC119)</f>
        <v>0</v>
      </c>
      <c r="AG117" s="319">
        <f t="shared" ref="AG117" si="69">SUM(K117:AC119)</f>
        <v>0</v>
      </c>
    </row>
    <row r="118" spans="1:33" s="4" customFormat="1" x14ac:dyDescent="0.25">
      <c r="A118" s="4" t="s">
        <v>114</v>
      </c>
      <c r="C118" s="4">
        <v>77</v>
      </c>
      <c r="D118" s="157"/>
      <c r="E118" s="158"/>
      <c r="F118" s="128"/>
      <c r="G118" s="57"/>
      <c r="H118" s="85" t="s">
        <v>14</v>
      </c>
      <c r="I118" s="329"/>
      <c r="J118" s="173">
        <v>2</v>
      </c>
      <c r="K118" s="173"/>
      <c r="L118" s="173"/>
      <c r="M118" s="173"/>
      <c r="N118" s="173">
        <f>N10*N12*$G$118*$J$118</f>
        <v>0</v>
      </c>
      <c r="O118" s="173">
        <f>O10*O12*$G$118*$J$118</f>
        <v>0</v>
      </c>
      <c r="P118" s="173">
        <f>P10*P12*$G$118*$J$118</f>
        <v>0</v>
      </c>
      <c r="Q118" s="173">
        <f>Q10*Q12*$G$118*$J$118</f>
        <v>0</v>
      </c>
      <c r="R118" s="173">
        <f>S10*R12*$G$118*$J$118</f>
        <v>0</v>
      </c>
      <c r="S118" s="173"/>
      <c r="T118" s="173"/>
      <c r="U118" s="173">
        <f>V10*U12*$G$118*$J$118</f>
        <v>0</v>
      </c>
      <c r="V118" s="173"/>
      <c r="W118" s="173"/>
      <c r="X118" s="173">
        <f>Y10*X12*$G$118*$J$118</f>
        <v>0</v>
      </c>
      <c r="Y118" s="173"/>
      <c r="Z118" s="173"/>
      <c r="AA118" s="173">
        <f>AB10*AA12*$G$118*$J$118</f>
        <v>0</v>
      </c>
      <c r="AB118" s="173"/>
      <c r="AC118" s="174"/>
      <c r="AD118" s="320"/>
      <c r="AE118" s="320"/>
      <c r="AF118" s="320"/>
      <c r="AG118" s="320"/>
    </row>
    <row r="119" spans="1:33" s="4" customFormat="1" ht="15.75" thickBot="1" x14ac:dyDescent="0.3">
      <c r="A119" s="4" t="s">
        <v>113</v>
      </c>
      <c r="C119" s="4">
        <v>78</v>
      </c>
      <c r="D119" s="157"/>
      <c r="E119" s="158"/>
      <c r="F119" s="155"/>
      <c r="G119" s="153"/>
      <c r="H119" s="104" t="s">
        <v>14</v>
      </c>
      <c r="I119" s="330"/>
      <c r="J119" s="175">
        <v>2</v>
      </c>
      <c r="K119" s="175"/>
      <c r="L119" s="175"/>
      <c r="M119" s="175"/>
      <c r="N119" s="175"/>
      <c r="O119" s="175"/>
      <c r="P119" s="175"/>
      <c r="Q119" s="175"/>
      <c r="R119" s="175"/>
      <c r="S119" s="175">
        <f>S10*S12*$G$119*$J$119</f>
        <v>0</v>
      </c>
      <c r="T119" s="175"/>
      <c r="U119" s="175"/>
      <c r="V119" s="175">
        <f>V10*V12*$G$119*$J$119</f>
        <v>0</v>
      </c>
      <c r="W119" s="175"/>
      <c r="X119" s="175"/>
      <c r="Y119" s="175">
        <f>Y10*Y12*$G$119*$J$119</f>
        <v>0</v>
      </c>
      <c r="Z119" s="175"/>
      <c r="AA119" s="175"/>
      <c r="AB119" s="175">
        <f>AB10*AB12*$G$119*$J$119</f>
        <v>0</v>
      </c>
      <c r="AC119" s="176"/>
      <c r="AD119" s="321"/>
      <c r="AE119" s="321"/>
      <c r="AF119" s="321"/>
      <c r="AG119" s="321"/>
    </row>
    <row r="120" spans="1:33" s="4" customFormat="1" x14ac:dyDescent="0.25">
      <c r="A120" s="4" t="s">
        <v>112</v>
      </c>
      <c r="C120" s="4">
        <v>79</v>
      </c>
      <c r="D120" s="157"/>
      <c r="E120" s="158"/>
      <c r="F120" s="69"/>
      <c r="G120" s="70"/>
      <c r="H120" s="103" t="s">
        <v>14</v>
      </c>
      <c r="I120" s="328" t="s">
        <v>118</v>
      </c>
      <c r="J120" s="171">
        <v>2</v>
      </c>
      <c r="K120" s="171">
        <f>K10*K12*$G$120*$J$120</f>
        <v>0</v>
      </c>
      <c r="L120" s="171">
        <f>L10*L12*$G$120*$J$120</f>
        <v>0</v>
      </c>
      <c r="M120" s="171">
        <f>M10*M12*$G$120*$J$120</f>
        <v>0</v>
      </c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2"/>
      <c r="AD120" s="319">
        <f>SUM(K120:AC122)</f>
        <v>0</v>
      </c>
      <c r="AE120" s="319">
        <f t="shared" ref="AE120" si="70">SUM(K120:AC122)</f>
        <v>0</v>
      </c>
      <c r="AF120" s="319">
        <f t="shared" ref="AF120" si="71">SUM(K120:AC122)</f>
        <v>0</v>
      </c>
      <c r="AG120" s="319">
        <f t="shared" ref="AG120" si="72">SUM(K120:AC122)</f>
        <v>0</v>
      </c>
    </row>
    <row r="121" spans="1:33" s="4" customFormat="1" x14ac:dyDescent="0.25">
      <c r="A121" s="4" t="s">
        <v>114</v>
      </c>
      <c r="C121" s="4">
        <v>80</v>
      </c>
      <c r="D121" s="157"/>
      <c r="E121" s="158"/>
      <c r="F121" s="128"/>
      <c r="G121" s="57"/>
      <c r="H121" s="85" t="s">
        <v>14</v>
      </c>
      <c r="I121" s="329"/>
      <c r="J121" s="173">
        <v>2</v>
      </c>
      <c r="K121" s="173"/>
      <c r="L121" s="173"/>
      <c r="M121" s="173"/>
      <c r="N121" s="173">
        <f>N10*N12*$G$121*$J$121</f>
        <v>0</v>
      </c>
      <c r="O121" s="173">
        <f>O10*O12*$G$121*$J$121</f>
        <v>0</v>
      </c>
      <c r="P121" s="173">
        <f>P10*P12*$G$121*$J$121</f>
        <v>0</v>
      </c>
      <c r="Q121" s="173">
        <f>Q10*Q12*$G$121*$J$121</f>
        <v>0</v>
      </c>
      <c r="R121" s="173">
        <f>S10*R12*$G$121*$J$121</f>
        <v>0</v>
      </c>
      <c r="S121" s="173"/>
      <c r="T121" s="173"/>
      <c r="U121" s="173">
        <f>V10*U12*$G$121*$J$121</f>
        <v>0</v>
      </c>
      <c r="V121" s="173"/>
      <c r="W121" s="173"/>
      <c r="X121" s="173">
        <f>Y10*X12*$G$121*$J$121</f>
        <v>0</v>
      </c>
      <c r="Y121" s="173"/>
      <c r="Z121" s="173"/>
      <c r="AA121" s="173">
        <f>AB10*AA12*$G$121*$J$121</f>
        <v>0</v>
      </c>
      <c r="AB121" s="173"/>
      <c r="AC121" s="174"/>
      <c r="AD121" s="320"/>
      <c r="AE121" s="320"/>
      <c r="AF121" s="320"/>
      <c r="AG121" s="320"/>
    </row>
    <row r="122" spans="1:33" s="4" customFormat="1" ht="15.75" thickBot="1" x14ac:dyDescent="0.3">
      <c r="A122" s="4" t="s">
        <v>113</v>
      </c>
      <c r="C122" s="4">
        <v>81</v>
      </c>
      <c r="D122" s="157"/>
      <c r="E122" s="158"/>
      <c r="F122" s="155"/>
      <c r="G122" s="153"/>
      <c r="H122" s="104" t="s">
        <v>14</v>
      </c>
      <c r="I122" s="330"/>
      <c r="J122" s="175">
        <v>2</v>
      </c>
      <c r="K122" s="175"/>
      <c r="L122" s="175"/>
      <c r="M122" s="175"/>
      <c r="N122" s="175"/>
      <c r="O122" s="175"/>
      <c r="P122" s="175"/>
      <c r="Q122" s="175"/>
      <c r="R122" s="175"/>
      <c r="S122" s="175">
        <f>S10*S12*$G$122*$J$122</f>
        <v>0</v>
      </c>
      <c r="T122" s="175"/>
      <c r="U122" s="175"/>
      <c r="V122" s="175">
        <f>V10*V12*$G$122*$J$122</f>
        <v>0</v>
      </c>
      <c r="W122" s="175"/>
      <c r="X122" s="175"/>
      <c r="Y122" s="175">
        <f>Y10*Y12*$G$122*$J$122</f>
        <v>0</v>
      </c>
      <c r="Z122" s="175"/>
      <c r="AA122" s="175"/>
      <c r="AB122" s="175">
        <f>AB10*AB12*$G$122*$J$122</f>
        <v>0</v>
      </c>
      <c r="AC122" s="176"/>
      <c r="AD122" s="321"/>
      <c r="AE122" s="321"/>
      <c r="AF122" s="321"/>
      <c r="AG122" s="321"/>
    </row>
    <row r="123" spans="1:33" s="4" customFormat="1" x14ac:dyDescent="0.25">
      <c r="C123" s="4">
        <v>82</v>
      </c>
      <c r="D123" s="222"/>
      <c r="E123" s="219" t="s">
        <v>76</v>
      </c>
      <c r="F123" s="103"/>
      <c r="G123" s="70"/>
      <c r="H123" s="177" t="s">
        <v>14</v>
      </c>
      <c r="I123" s="177" t="s">
        <v>88</v>
      </c>
      <c r="J123" s="177">
        <v>2</v>
      </c>
      <c r="K123" s="177">
        <f>K10*K12*$G$123*$J$123</f>
        <v>0</v>
      </c>
      <c r="L123" s="177">
        <f>L10*L12*$G$123*$J$123</f>
        <v>0</v>
      </c>
      <c r="M123" s="177">
        <f>M10*M12*$G$123*$J$123</f>
        <v>0</v>
      </c>
      <c r="N123" s="177">
        <f>N10*N12*$G$123*$J$123</f>
        <v>0</v>
      </c>
      <c r="O123" s="177">
        <f>O10*O12*$G$123*$J$123</f>
        <v>0</v>
      </c>
      <c r="P123" s="177">
        <f>P10*P12*$G$123*$J$123</f>
        <v>0</v>
      </c>
      <c r="Q123" s="177">
        <f>Q10*Q12*$G$123*$J$123</f>
        <v>0</v>
      </c>
      <c r="R123" s="177"/>
      <c r="S123" s="177">
        <f>S10*S12*$G$123*$J$123</f>
        <v>0</v>
      </c>
      <c r="T123" s="177"/>
      <c r="U123" s="177"/>
      <c r="V123" s="177">
        <f>V10*V12*$G$123*$J$123</f>
        <v>0</v>
      </c>
      <c r="W123" s="177"/>
      <c r="X123" s="177"/>
      <c r="Y123" s="177">
        <f>Y10*Y12*$G$123*$J$123</f>
        <v>0</v>
      </c>
      <c r="Z123" s="177"/>
      <c r="AA123" s="177"/>
      <c r="AB123" s="177">
        <f>AB10*AB12*$G$123*$J$123</f>
        <v>0</v>
      </c>
      <c r="AC123" s="177"/>
      <c r="AD123" s="107">
        <f>K123+L123+M123+N123+O123+P123+Q123+S123+V123+Y123+AB123</f>
        <v>0</v>
      </c>
      <c r="AE123" s="8">
        <f>K123+L123+M123+N123+O123+P123+Q123+S123+V123+Y123+AB123</f>
        <v>0</v>
      </c>
      <c r="AF123" s="8">
        <f>K123+L123+M123++N123+O123+P123+Q123+S123+V123+Y123+AB123</f>
        <v>0</v>
      </c>
      <c r="AG123" s="8">
        <f>K123+L123+M123+N123+O123+P123+Q123+S123+V123+Y123+AB123</f>
        <v>0</v>
      </c>
    </row>
    <row r="124" spans="1:33" s="4" customFormat="1" x14ac:dyDescent="0.25">
      <c r="C124" s="4">
        <v>83</v>
      </c>
      <c r="D124" s="223"/>
      <c r="E124" s="220"/>
      <c r="F124" s="85"/>
      <c r="G124" s="10"/>
      <c r="H124" s="178" t="s">
        <v>14</v>
      </c>
      <c r="I124" s="179"/>
      <c r="J124" s="179">
        <v>2</v>
      </c>
      <c r="K124" s="179">
        <f>K10*K12*$G$124*$J$124</f>
        <v>0</v>
      </c>
      <c r="L124" s="179">
        <f>L10*L12*$G$124*$J$124</f>
        <v>0</v>
      </c>
      <c r="M124" s="179">
        <f>M10*M12*$G$124*$J$124</f>
        <v>0</v>
      </c>
      <c r="N124" s="179">
        <f>N10*N12*$G$124*$J$124</f>
        <v>0</v>
      </c>
      <c r="O124" s="179">
        <f>O10*O12*$G$124*$J$124</f>
        <v>0</v>
      </c>
      <c r="P124" s="179">
        <f>P10*P12*$G$124*$J$124</f>
        <v>0</v>
      </c>
      <c r="Q124" s="179">
        <f>Q10*Q12*$G$124*$J$124</f>
        <v>0</v>
      </c>
      <c r="R124" s="179"/>
      <c r="S124" s="179">
        <f>S10*S12*$G$124*$J$124</f>
        <v>0</v>
      </c>
      <c r="T124" s="179"/>
      <c r="U124" s="179"/>
      <c r="V124" s="179">
        <f>V10*V12*$G$124*$J$124</f>
        <v>0</v>
      </c>
      <c r="W124" s="179"/>
      <c r="X124" s="179"/>
      <c r="Y124" s="179">
        <f>Y10*Y12*$G$124*$J$124</f>
        <v>0</v>
      </c>
      <c r="Z124" s="179"/>
      <c r="AA124" s="179"/>
      <c r="AB124" s="179">
        <f>AB10*AB12*$G$124*$J$124</f>
        <v>0</v>
      </c>
      <c r="AC124" s="179"/>
      <c r="AD124" s="107">
        <f>K124+L124+M124+N124+O124+P124+Q124+S124+V124+Y124+AB124</f>
        <v>0</v>
      </c>
      <c r="AE124" s="8">
        <f>K124+L124+M124+N124+O124+P124+Q124+S124+V124+Y124+AB124</f>
        <v>0</v>
      </c>
      <c r="AF124" s="8">
        <f>K124+L124+M124+N124+O124+P124+Q124+S124+V124+Y124+AB124</f>
        <v>0</v>
      </c>
      <c r="AG124" s="8">
        <f>K124+L124+M124+N124+O124+P124+Q124+S124+V124+Y124+AB124</f>
        <v>0</v>
      </c>
    </row>
    <row r="125" spans="1:33" s="4" customFormat="1" x14ac:dyDescent="0.25">
      <c r="C125" s="4">
        <v>84</v>
      </c>
      <c r="D125" s="223"/>
      <c r="E125" s="220"/>
      <c r="F125" s="85"/>
      <c r="G125" s="10"/>
      <c r="H125" s="178" t="s">
        <v>14</v>
      </c>
      <c r="I125" s="179"/>
      <c r="J125" s="179">
        <v>2</v>
      </c>
      <c r="K125" s="179">
        <f>K10*K12*$G$125*$J$125</f>
        <v>0</v>
      </c>
      <c r="L125" s="179">
        <f>L10*L12*$G$125*$J$125</f>
        <v>0</v>
      </c>
      <c r="M125" s="179">
        <f>M10*M12*$G$125*$J$125</f>
        <v>0</v>
      </c>
      <c r="N125" s="179">
        <f>N10*N12*$G$125*$J$125</f>
        <v>0</v>
      </c>
      <c r="O125" s="179">
        <f>O10*O12*$G$125*$J$125</f>
        <v>0</v>
      </c>
      <c r="P125" s="179">
        <f>P10*P12*$G$125*$J$125</f>
        <v>0</v>
      </c>
      <c r="Q125" s="179">
        <f>Q10*Q12*$G$125*$J$125</f>
        <v>0</v>
      </c>
      <c r="R125" s="179"/>
      <c r="S125" s="179">
        <f>S10*S12*$G$125*$J$125</f>
        <v>0</v>
      </c>
      <c r="T125" s="179"/>
      <c r="U125" s="179"/>
      <c r="V125" s="179">
        <f>V10*V12*$G$125*$J$125</f>
        <v>0</v>
      </c>
      <c r="W125" s="179"/>
      <c r="X125" s="179"/>
      <c r="Y125" s="179">
        <f>Y10*Y12*$G$125*$J$125</f>
        <v>0</v>
      </c>
      <c r="Z125" s="179"/>
      <c r="AA125" s="179"/>
      <c r="AB125" s="179">
        <f>AB10*AB12*$G$125*$J$125</f>
        <v>0</v>
      </c>
      <c r="AC125" s="179"/>
      <c r="AD125" s="107">
        <f>K125+L125+M125+N125+O125+P125+Q125+S125+V125+Y125+AB125</f>
        <v>0</v>
      </c>
      <c r="AE125" s="8">
        <f t="shared" ref="AE125:AE127" si="73">K125+L125+M125+N125+O125+P125+Q125+S125+V125+Y125+AB125</f>
        <v>0</v>
      </c>
      <c r="AF125" s="8">
        <f t="shared" ref="AF125:AF127" si="74">K125+L125+M125+N125+O125+P125+Q125+S125+V125+Y125+AB125</f>
        <v>0</v>
      </c>
      <c r="AG125" s="8">
        <f t="shared" ref="AG125:AG126" si="75">K125+L125+M125+N125+O125+P125+Q125+S125+V125+Y125+AB125</f>
        <v>0</v>
      </c>
    </row>
    <row r="126" spans="1:33" s="4" customFormat="1" ht="15.75" thickBot="1" x14ac:dyDescent="0.3">
      <c r="C126" s="4">
        <v>85</v>
      </c>
      <c r="D126" s="224"/>
      <c r="E126" s="221"/>
      <c r="F126" s="104"/>
      <c r="G126" s="73"/>
      <c r="H126" s="180" t="s">
        <v>14</v>
      </c>
      <c r="I126" s="180" t="s">
        <v>89</v>
      </c>
      <c r="J126" s="180">
        <v>2</v>
      </c>
      <c r="K126" s="180">
        <f>K10*K12*$G$126*$J$126</f>
        <v>0</v>
      </c>
      <c r="L126" s="180">
        <f>L10*L12*$G$126*$J$126</f>
        <v>0</v>
      </c>
      <c r="M126" s="180">
        <f>M10*M12*$G$126*$J$126</f>
        <v>0</v>
      </c>
      <c r="N126" s="180">
        <f>N10*N12*$G$126*$J$126</f>
        <v>0</v>
      </c>
      <c r="O126" s="180">
        <f>O10*O12*$G$126*$J$126</f>
        <v>0</v>
      </c>
      <c r="P126" s="180">
        <f>P10*P12*$G$126*$J$126</f>
        <v>0</v>
      </c>
      <c r="Q126" s="180">
        <f>Q10*Q12*$G$126*$J$126</f>
        <v>0</v>
      </c>
      <c r="R126" s="180"/>
      <c r="S126" s="180">
        <f>S10*S12*$G$126*$J$126</f>
        <v>0</v>
      </c>
      <c r="T126" s="180"/>
      <c r="U126" s="180"/>
      <c r="V126" s="180">
        <f>V10*V12*$G$126*$J$126</f>
        <v>0</v>
      </c>
      <c r="W126" s="180"/>
      <c r="X126" s="180"/>
      <c r="Y126" s="180">
        <f>Y10*Y12*$G$126*$J$126</f>
        <v>0</v>
      </c>
      <c r="Z126" s="180"/>
      <c r="AA126" s="180"/>
      <c r="AB126" s="180">
        <f>AB10*AB12*$G$126*$J$126</f>
        <v>0</v>
      </c>
      <c r="AC126" s="180"/>
      <c r="AD126" s="107">
        <f t="shared" ref="AD126:AD127" si="76">K126+L126+M126+N126+O126+P126+Q126+S126+V126+Y126+AB126</f>
        <v>0</v>
      </c>
      <c r="AE126" s="8">
        <f t="shared" si="73"/>
        <v>0</v>
      </c>
      <c r="AF126" s="8">
        <f>K126+L126+M126+N126+O126+P126+Q126+S126+V126+Y126+AB126</f>
        <v>0</v>
      </c>
      <c r="AG126" s="8">
        <f t="shared" si="75"/>
        <v>0</v>
      </c>
    </row>
    <row r="127" spans="1:33" s="4" customFormat="1" ht="15.75" thickBot="1" x14ac:dyDescent="0.3">
      <c r="C127" s="4">
        <v>86</v>
      </c>
      <c r="D127" s="157"/>
      <c r="E127" s="79"/>
      <c r="F127" s="106"/>
      <c r="G127" s="127"/>
      <c r="H127" s="178" t="s">
        <v>14</v>
      </c>
      <c r="I127" s="178" t="s">
        <v>75</v>
      </c>
      <c r="J127" s="178">
        <v>2</v>
      </c>
      <c r="K127" s="178">
        <f>K10*K12*$G$127*$J$127</f>
        <v>0</v>
      </c>
      <c r="L127" s="178">
        <f t="shared" ref="L127:S127" si="77">L10*L12*$G$127*$J$127</f>
        <v>0</v>
      </c>
      <c r="M127" s="178">
        <f t="shared" si="77"/>
        <v>0</v>
      </c>
      <c r="N127" s="178">
        <f t="shared" si="77"/>
        <v>0</v>
      </c>
      <c r="O127" s="178">
        <f t="shared" si="77"/>
        <v>0</v>
      </c>
      <c r="P127" s="178">
        <f t="shared" si="77"/>
        <v>0</v>
      </c>
      <c r="Q127" s="178">
        <f t="shared" si="77"/>
        <v>0</v>
      </c>
      <c r="R127" s="178"/>
      <c r="S127" s="178">
        <f t="shared" si="77"/>
        <v>0</v>
      </c>
      <c r="T127" s="178"/>
      <c r="U127" s="178"/>
      <c r="V127" s="178">
        <f t="shared" ref="V127" si="78">V10*V12*$G$127*$J$127</f>
        <v>0</v>
      </c>
      <c r="W127" s="178"/>
      <c r="X127" s="178"/>
      <c r="Y127" s="178">
        <f t="shared" ref="Y127" si="79">Y10*Y12*$G$127*$J$127</f>
        <v>0</v>
      </c>
      <c r="Z127" s="178"/>
      <c r="AA127" s="178"/>
      <c r="AB127" s="178">
        <f t="shared" ref="AB127" si="80">AB10*AB12*$G$127*$J$127</f>
        <v>0</v>
      </c>
      <c r="AC127" s="178"/>
      <c r="AD127" s="107">
        <f t="shared" si="76"/>
        <v>0</v>
      </c>
      <c r="AE127" s="8">
        <f t="shared" si="73"/>
        <v>0</v>
      </c>
      <c r="AF127" s="8">
        <f t="shared" si="74"/>
        <v>0</v>
      </c>
      <c r="AG127" s="8">
        <f>K127+L127+M127+N127+O127+P127+Q127+S127+V127+Y127+AB127</f>
        <v>0</v>
      </c>
    </row>
    <row r="128" spans="1:33" s="4" customFormat="1" x14ac:dyDescent="0.25">
      <c r="C128" s="4">
        <v>87</v>
      </c>
      <c r="D128" s="225" t="s">
        <v>16</v>
      </c>
      <c r="E128" s="226"/>
      <c r="F128" s="226"/>
      <c r="G128" s="226"/>
      <c r="H128" s="131" t="s">
        <v>2</v>
      </c>
      <c r="I128" s="131" t="s">
        <v>15</v>
      </c>
      <c r="J128" s="22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07"/>
      <c r="AE128" s="8"/>
      <c r="AF128" s="8"/>
      <c r="AG128" s="8"/>
    </row>
    <row r="129" spans="3:33" s="4" customFormat="1" x14ac:dyDescent="0.25">
      <c r="C129" s="4">
        <v>88</v>
      </c>
      <c r="D129" s="227"/>
      <c r="E129" s="228"/>
      <c r="F129" s="228"/>
      <c r="G129" s="228"/>
      <c r="H129" s="83" t="s">
        <v>2</v>
      </c>
      <c r="I129" s="83" t="s">
        <v>53</v>
      </c>
      <c r="J129" s="100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107">
        <v>6</v>
      </c>
      <c r="AE129" s="8">
        <v>6</v>
      </c>
      <c r="AF129" s="8">
        <v>6</v>
      </c>
      <c r="AG129" s="8"/>
    </row>
    <row r="130" spans="3:33" s="4" customFormat="1" x14ac:dyDescent="0.25">
      <c r="C130" s="4">
        <v>89</v>
      </c>
      <c r="D130" s="227"/>
      <c r="E130" s="228"/>
      <c r="F130" s="228"/>
      <c r="G130" s="228"/>
      <c r="H130" s="83" t="s">
        <v>2</v>
      </c>
      <c r="I130" s="83" t="s">
        <v>54</v>
      </c>
      <c r="J130" s="100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107">
        <v>6</v>
      </c>
      <c r="AE130" s="8">
        <v>6</v>
      </c>
      <c r="AF130" s="8">
        <v>6</v>
      </c>
      <c r="AG130" s="8"/>
    </row>
    <row r="131" spans="3:33" s="4" customFormat="1" ht="15.75" thickBot="1" x14ac:dyDescent="0.3">
      <c r="C131" s="4">
        <v>90</v>
      </c>
      <c r="D131" s="229"/>
      <c r="E131" s="230"/>
      <c r="F131" s="230"/>
      <c r="G131" s="230"/>
      <c r="H131" s="132" t="s">
        <v>87</v>
      </c>
      <c r="I131" s="132" t="s">
        <v>67</v>
      </c>
      <c r="J131" s="26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07"/>
      <c r="AE131" s="8"/>
      <c r="AF131" s="8"/>
      <c r="AG131" s="8"/>
    </row>
    <row r="132" spans="3:33" s="4" customFormat="1" x14ac:dyDescent="0.25">
      <c r="C132" s="4">
        <v>91</v>
      </c>
      <c r="D132" s="232" t="s">
        <v>17</v>
      </c>
      <c r="E132" s="235"/>
      <c r="F132" s="235"/>
      <c r="G132" s="235"/>
      <c r="H132" s="133" t="s">
        <v>2</v>
      </c>
      <c r="I132" s="133" t="s">
        <v>18</v>
      </c>
      <c r="J132" s="22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07"/>
      <c r="AE132" s="8"/>
      <c r="AF132" s="8"/>
      <c r="AG132" s="8"/>
    </row>
    <row r="133" spans="3:33" s="4" customFormat="1" x14ac:dyDescent="0.25">
      <c r="C133" s="4">
        <v>92</v>
      </c>
      <c r="D133" s="233"/>
      <c r="E133" s="231" t="s">
        <v>19</v>
      </c>
      <c r="F133" s="231"/>
      <c r="G133" s="231"/>
      <c r="H133" s="84" t="s">
        <v>2</v>
      </c>
      <c r="I133" s="84" t="s">
        <v>20</v>
      </c>
      <c r="J133" s="100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107">
        <v>2</v>
      </c>
      <c r="AE133" s="8">
        <v>2</v>
      </c>
      <c r="AF133" s="8">
        <v>2</v>
      </c>
      <c r="AG133" s="8"/>
    </row>
    <row r="134" spans="3:33" s="4" customFormat="1" x14ac:dyDescent="0.25">
      <c r="C134" s="4">
        <v>93</v>
      </c>
      <c r="D134" s="233"/>
      <c r="E134" s="231"/>
      <c r="F134" s="231"/>
      <c r="G134" s="231"/>
      <c r="H134" s="84" t="s">
        <v>2</v>
      </c>
      <c r="I134" s="84" t="s">
        <v>55</v>
      </c>
      <c r="J134" s="100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107">
        <v>2</v>
      </c>
      <c r="AE134" s="8">
        <v>2</v>
      </c>
      <c r="AF134" s="8">
        <v>2</v>
      </c>
      <c r="AG134" s="8"/>
    </row>
    <row r="135" spans="3:33" s="4" customFormat="1" x14ac:dyDescent="0.25">
      <c r="C135" s="4">
        <v>94</v>
      </c>
      <c r="D135" s="233"/>
      <c r="E135" s="231"/>
      <c r="F135" s="231"/>
      <c r="G135" s="231"/>
      <c r="H135" s="84" t="s">
        <v>2</v>
      </c>
      <c r="I135" s="84" t="s">
        <v>21</v>
      </c>
      <c r="J135" s="100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107">
        <v>3</v>
      </c>
      <c r="AE135" s="8">
        <v>3</v>
      </c>
      <c r="AF135" s="8">
        <v>3</v>
      </c>
      <c r="AG135" s="8"/>
    </row>
    <row r="136" spans="3:33" s="4" customFormat="1" ht="15.75" thickBot="1" x14ac:dyDescent="0.3">
      <c r="C136" s="4">
        <v>95</v>
      </c>
      <c r="D136" s="234"/>
      <c r="E136" s="236"/>
      <c r="F136" s="236"/>
      <c r="G136" s="236"/>
      <c r="H136" s="134" t="s">
        <v>14</v>
      </c>
      <c r="I136" s="134" t="s">
        <v>22</v>
      </c>
      <c r="J136" s="26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07"/>
      <c r="AE136" s="8"/>
      <c r="AF136" s="8"/>
      <c r="AG136" s="8"/>
    </row>
    <row r="137" spans="3:33" s="4" customFormat="1" x14ac:dyDescent="0.25">
      <c r="C137" s="4">
        <v>96</v>
      </c>
      <c r="D137" s="215" t="s">
        <v>25</v>
      </c>
      <c r="E137" s="216"/>
      <c r="F137" s="216"/>
      <c r="G137" s="216"/>
      <c r="H137" s="135" t="s">
        <v>2</v>
      </c>
      <c r="I137" s="135" t="s">
        <v>56</v>
      </c>
      <c r="J137" s="22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07"/>
      <c r="AE137" s="8"/>
      <c r="AF137" s="8"/>
      <c r="AG137" s="8"/>
    </row>
    <row r="138" spans="3:33" s="4" customFormat="1" ht="15.75" thickBot="1" x14ac:dyDescent="0.3">
      <c r="C138" s="4">
        <v>97</v>
      </c>
      <c r="D138" s="217"/>
      <c r="E138" s="218"/>
      <c r="F138" s="218"/>
      <c r="G138" s="218"/>
      <c r="H138" s="136" t="s">
        <v>2</v>
      </c>
      <c r="I138" s="136" t="s">
        <v>58</v>
      </c>
      <c r="J138" s="2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07"/>
      <c r="AE138" s="8"/>
      <c r="AF138" s="8"/>
      <c r="AG138" s="8"/>
    </row>
    <row r="139" spans="3:33" s="4" customFormat="1" x14ac:dyDescent="0.2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98"/>
      <c r="AE139" s="98"/>
      <c r="AF139" s="98"/>
      <c r="AG139" s="98"/>
    </row>
    <row r="140" spans="3:33" s="4" customFormat="1" x14ac:dyDescent="0.2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98"/>
      <c r="AE140" s="98"/>
      <c r="AF140" s="98"/>
      <c r="AG140" s="98"/>
    </row>
  </sheetData>
  <autoFilter ref="A5:AM140">
    <filterColumn colId="3" showButton="0"/>
    <filterColumn colId="4" showButton="0"/>
    <filterColumn colId="5" showButton="0"/>
    <filterColumn colId="6" showButton="0"/>
    <filterColumn colId="7" showButton="0"/>
  </autoFilter>
  <mergeCells count="167">
    <mergeCell ref="D128:G131"/>
    <mergeCell ref="D132:D136"/>
    <mergeCell ref="E132:G132"/>
    <mergeCell ref="E133:G135"/>
    <mergeCell ref="E136:G136"/>
    <mergeCell ref="D137:G138"/>
    <mergeCell ref="I120:I122"/>
    <mergeCell ref="AD120:AD122"/>
    <mergeCell ref="AE120:AE122"/>
    <mergeCell ref="D123:D126"/>
    <mergeCell ref="E123:E126"/>
    <mergeCell ref="I114:I116"/>
    <mergeCell ref="AD114:AD116"/>
    <mergeCell ref="AE114:AE116"/>
    <mergeCell ref="AF114:AF116"/>
    <mergeCell ref="AG114:AG116"/>
    <mergeCell ref="I117:I119"/>
    <mergeCell ref="AD117:AD119"/>
    <mergeCell ref="AE117:AE119"/>
    <mergeCell ref="AF117:AF119"/>
    <mergeCell ref="AG117:AG119"/>
    <mergeCell ref="AE108:AE110"/>
    <mergeCell ref="AF108:AF110"/>
    <mergeCell ref="AG108:AG110"/>
    <mergeCell ref="I111:I113"/>
    <mergeCell ref="AD111:AD113"/>
    <mergeCell ref="AE111:AE113"/>
    <mergeCell ref="AF111:AF113"/>
    <mergeCell ref="AG111:AG113"/>
    <mergeCell ref="AF120:AF122"/>
    <mergeCell ref="AG120:AG122"/>
    <mergeCell ref="AE99:AE101"/>
    <mergeCell ref="AF99:AF101"/>
    <mergeCell ref="AG99:AG101"/>
    <mergeCell ref="I102:I104"/>
    <mergeCell ref="AD102:AD104"/>
    <mergeCell ref="AE102:AE104"/>
    <mergeCell ref="AF102:AF104"/>
    <mergeCell ref="AG102:AG104"/>
    <mergeCell ref="I105:I107"/>
    <mergeCell ref="AD105:AD107"/>
    <mergeCell ref="AE105:AE107"/>
    <mergeCell ref="AF105:AF107"/>
    <mergeCell ref="AG105:AG107"/>
    <mergeCell ref="AE90:AE92"/>
    <mergeCell ref="AF90:AF92"/>
    <mergeCell ref="AG90:AG92"/>
    <mergeCell ref="I93:I95"/>
    <mergeCell ref="AD93:AD95"/>
    <mergeCell ref="AE93:AE95"/>
    <mergeCell ref="AF93:AF95"/>
    <mergeCell ref="AG93:AG95"/>
    <mergeCell ref="I96:I98"/>
    <mergeCell ref="AD96:AD98"/>
    <mergeCell ref="AE96:AE98"/>
    <mergeCell ref="AF96:AF98"/>
    <mergeCell ref="AG96:AG98"/>
    <mergeCell ref="AE84:AE86"/>
    <mergeCell ref="AF84:AF86"/>
    <mergeCell ref="AG84:AG86"/>
    <mergeCell ref="I87:I89"/>
    <mergeCell ref="AD87:AD89"/>
    <mergeCell ref="AE87:AE89"/>
    <mergeCell ref="AF87:AF89"/>
    <mergeCell ref="AG87:AG89"/>
    <mergeCell ref="AE78:AE80"/>
    <mergeCell ref="AF78:AF80"/>
    <mergeCell ref="AG78:AG80"/>
    <mergeCell ref="I81:I83"/>
    <mergeCell ref="AD81:AD83"/>
    <mergeCell ref="AE81:AE83"/>
    <mergeCell ref="AF81:AF83"/>
    <mergeCell ref="AG81:AG83"/>
    <mergeCell ref="D64:E76"/>
    <mergeCell ref="D77:E77"/>
    <mergeCell ref="D78:D113"/>
    <mergeCell ref="E78:E89"/>
    <mergeCell ref="I78:I80"/>
    <mergeCell ref="AD78:AD80"/>
    <mergeCell ref="I84:I86"/>
    <mergeCell ref="AD84:AD86"/>
    <mergeCell ref="E90:E113"/>
    <mergeCell ref="I90:I92"/>
    <mergeCell ref="AD90:AD92"/>
    <mergeCell ref="I99:I101"/>
    <mergeCell ref="AD99:AD101"/>
    <mergeCell ref="I108:I110"/>
    <mergeCell ref="AD108:AD110"/>
    <mergeCell ref="D58:E58"/>
    <mergeCell ref="D59:E59"/>
    <mergeCell ref="D60:E63"/>
    <mergeCell ref="G60:G62"/>
    <mergeCell ref="H60:H62"/>
    <mergeCell ref="I60:I62"/>
    <mergeCell ref="D41:E41"/>
    <mergeCell ref="D42:D57"/>
    <mergeCell ref="E42:E44"/>
    <mergeCell ref="G42:G57"/>
    <mergeCell ref="E45:E49"/>
    <mergeCell ref="E52:E53"/>
    <mergeCell ref="E54:E57"/>
    <mergeCell ref="R33:S33"/>
    <mergeCell ref="A34:A40"/>
    <mergeCell ref="D34:I34"/>
    <mergeCell ref="D35:I35"/>
    <mergeCell ref="D36:I36"/>
    <mergeCell ref="D37:I37"/>
    <mergeCell ref="D38:I38"/>
    <mergeCell ref="D39:I39"/>
    <mergeCell ref="D40:I40"/>
    <mergeCell ref="R40:S40"/>
    <mergeCell ref="A27:A33"/>
    <mergeCell ref="D27:I27"/>
    <mergeCell ref="D28:I28"/>
    <mergeCell ref="D29:I29"/>
    <mergeCell ref="D30:I30"/>
    <mergeCell ref="D31:I31"/>
    <mergeCell ref="D32:I32"/>
    <mergeCell ref="D33:I33"/>
    <mergeCell ref="R19:S19"/>
    <mergeCell ref="A20:A26"/>
    <mergeCell ref="D20:I20"/>
    <mergeCell ref="D21:I21"/>
    <mergeCell ref="D22:I22"/>
    <mergeCell ref="D23:I23"/>
    <mergeCell ref="D24:I24"/>
    <mergeCell ref="D25:I25"/>
    <mergeCell ref="D26:I26"/>
    <mergeCell ref="R26:S26"/>
    <mergeCell ref="A13:A19"/>
    <mergeCell ref="D13:I13"/>
    <mergeCell ref="D14:I14"/>
    <mergeCell ref="D15:I15"/>
    <mergeCell ref="D16:I16"/>
    <mergeCell ref="D17:I17"/>
    <mergeCell ref="D18:I18"/>
    <mergeCell ref="D19:I19"/>
    <mergeCell ref="A6:A12"/>
    <mergeCell ref="D6:I6"/>
    <mergeCell ref="D7:I7"/>
    <mergeCell ref="D8:I8"/>
    <mergeCell ref="D9:I9"/>
    <mergeCell ref="D10:I10"/>
    <mergeCell ref="D11:I11"/>
    <mergeCell ref="D12:I12"/>
    <mergeCell ref="B6:B12"/>
    <mergeCell ref="AA3:AC3"/>
    <mergeCell ref="AD3:AD5"/>
    <mergeCell ref="AE3:AE5"/>
    <mergeCell ref="AF3:AF5"/>
    <mergeCell ref="AG3:AG5"/>
    <mergeCell ref="R4:S4"/>
    <mergeCell ref="U4:V4"/>
    <mergeCell ref="X4:Y4"/>
    <mergeCell ref="AA4:AB4"/>
    <mergeCell ref="N3:N5"/>
    <mergeCell ref="O3:P4"/>
    <mergeCell ref="Q3:Q5"/>
    <mergeCell ref="R3:T3"/>
    <mergeCell ref="U3:W3"/>
    <mergeCell ref="X3:Z3"/>
    <mergeCell ref="A3:A5"/>
    <mergeCell ref="D3:I5"/>
    <mergeCell ref="J3:J5"/>
    <mergeCell ref="K3:K5"/>
    <mergeCell ref="L3:L5"/>
    <mergeCell ref="M3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Таир</vt:lpstr>
      <vt:lpstr>Марон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2017-12-22T10:41:46Z</cp:lastPrinted>
  <dcterms:created xsi:type="dcterms:W3CDTF">2017-11-29T09:01:54Z</dcterms:created>
  <dcterms:modified xsi:type="dcterms:W3CDTF">2017-12-25T12:52:33Z</dcterms:modified>
</cp:coreProperties>
</file>