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178290" yWindow="105" windowWidth="14805" windowHeight="8010"/>
  </bookViews>
  <sheets>
    <sheet name="Лист1" sheetId="1" r:id="rId1"/>
    <sheet name="Лист2" sheetId="2" r:id="rId2"/>
  </sheets>
  <definedNames>
    <definedName name="_xlnm._FilterDatabase" localSheetId="0" hidden="1">Лист1!$B$2:$AK$32</definedName>
  </definedNames>
  <calcPr calcId="145621"/>
</workbook>
</file>

<file path=xl/calcChain.xml><?xml version="1.0" encoding="utf-8"?>
<calcChain xmlns="http://schemas.openxmlformats.org/spreadsheetml/2006/main">
  <c r="D34" i="1" l="1"/>
  <c r="AN3" i="1"/>
  <c r="F41" i="1"/>
  <c r="F35" i="1"/>
  <c r="F36" i="1"/>
  <c r="F34" i="1"/>
  <c r="D37" i="1"/>
  <c r="D35" i="1"/>
  <c r="D36" i="1"/>
  <c r="F42" i="1"/>
  <c r="F43" i="1"/>
  <c r="AJ15" i="1"/>
  <c r="F44" i="1"/>
  <c r="F45" i="1"/>
  <c r="F46" i="1"/>
  <c r="F47" i="1"/>
  <c r="F48" i="1"/>
  <c r="F49" i="1"/>
  <c r="F50" i="1"/>
  <c r="AO4" i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" i="1"/>
  <c r="AL3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J11" i="1"/>
  <c r="I31" i="1" l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H31" i="1"/>
  <c r="G31" i="1"/>
  <c r="AJ30" i="1"/>
  <c r="AJ29" i="1" l="1"/>
  <c r="H65" i="1" l="1"/>
  <c r="I65" i="1" s="1"/>
  <c r="J65" i="1" s="1"/>
  <c r="K65" i="1" s="1"/>
  <c r="L65" i="1" s="1"/>
  <c r="M65" i="1" s="1"/>
  <c r="N65" i="1" s="1"/>
  <c r="O65" i="1" s="1"/>
  <c r="P65" i="1" s="1"/>
  <c r="Q65" i="1" s="1"/>
  <c r="R65" i="1" s="1"/>
  <c r="S65" i="1" s="1"/>
  <c r="T65" i="1" s="1"/>
  <c r="U65" i="1" s="1"/>
  <c r="V65" i="1" s="1"/>
  <c r="W65" i="1" s="1"/>
  <c r="X65" i="1" s="1"/>
  <c r="Y65" i="1" s="1"/>
  <c r="Z65" i="1" s="1"/>
  <c r="AA65" i="1" s="1"/>
  <c r="AB65" i="1" s="1"/>
  <c r="AC65" i="1" s="1"/>
  <c r="AD65" i="1" s="1"/>
  <c r="AE65" i="1" s="1"/>
  <c r="AF65" i="1" s="1"/>
  <c r="AG65" i="1" s="1"/>
  <c r="AH65" i="1" s="1"/>
  <c r="AI65" i="1" l="1"/>
  <c r="AJ28" i="1" l="1"/>
  <c r="AJ25" i="1" l="1"/>
  <c r="AJ27" i="1" l="1"/>
  <c r="AJ26" i="1" l="1"/>
  <c r="AJ24" i="1" l="1"/>
  <c r="AJ23" i="1" l="1"/>
  <c r="AJ22" i="1" l="1"/>
  <c r="AJ21" i="1" l="1"/>
  <c r="AJ20" i="1" l="1"/>
  <c r="AJ19" i="1"/>
  <c r="G66" i="1" l="1"/>
  <c r="H66" i="1" l="1"/>
  <c r="H67" i="1" s="1"/>
  <c r="G67" i="1"/>
  <c r="AJ18" i="1"/>
  <c r="AJ17" i="1"/>
  <c r="AJ3" i="1" l="1"/>
  <c r="AJ5" i="1"/>
  <c r="AJ6" i="1"/>
  <c r="AJ7" i="1"/>
  <c r="AJ8" i="1"/>
  <c r="AJ9" i="1"/>
  <c r="AJ10" i="1"/>
  <c r="AJ12" i="1"/>
  <c r="AJ13" i="1"/>
  <c r="AJ14" i="1"/>
  <c r="AJ16" i="1"/>
  <c r="AJ4" i="1"/>
  <c r="AJ31" i="1" l="1"/>
  <c r="AJ34" i="1" l="1"/>
  <c r="I66" i="1"/>
  <c r="J66" i="1" l="1"/>
  <c r="I67" i="1"/>
  <c r="J67" i="1" l="1"/>
  <c r="K66" i="1"/>
  <c r="L66" i="1" l="1"/>
  <c r="K67" i="1"/>
  <c r="F37" i="1"/>
  <c r="M66" i="1" l="1"/>
  <c r="L67" i="1"/>
  <c r="M67" i="1" l="1"/>
  <c r="N66" i="1"/>
  <c r="N67" i="1" l="1"/>
  <c r="O66" i="1"/>
  <c r="P66" i="1" l="1"/>
  <c r="O67" i="1"/>
  <c r="P67" i="1" l="1"/>
  <c r="Q66" i="1"/>
  <c r="R66" i="1" l="1"/>
  <c r="Q67" i="1"/>
  <c r="R67" i="1" l="1"/>
  <c r="S66" i="1"/>
  <c r="S67" i="1" l="1"/>
  <c r="T66" i="1"/>
  <c r="U66" i="1" l="1"/>
  <c r="T67" i="1"/>
  <c r="V66" i="1" l="1"/>
  <c r="U67" i="1"/>
  <c r="W66" i="1" l="1"/>
  <c r="V67" i="1"/>
  <c r="X66" i="1" l="1"/>
  <c r="W67" i="1"/>
  <c r="Y66" i="1" l="1"/>
  <c r="X67" i="1"/>
  <c r="Z66" i="1" l="1"/>
  <c r="Y67" i="1"/>
  <c r="AA66" i="1" l="1"/>
  <c r="Z67" i="1"/>
  <c r="AB66" i="1" l="1"/>
  <c r="AA67" i="1"/>
  <c r="AC66" i="1" l="1"/>
  <c r="AB67" i="1"/>
  <c r="AD66" i="1" l="1"/>
  <c r="AC67" i="1"/>
  <c r="AD67" i="1" l="1"/>
  <c r="AE66" i="1"/>
  <c r="AE67" i="1" l="1"/>
  <c r="AF66" i="1"/>
  <c r="AF67" i="1" l="1"/>
  <c r="AG66" i="1"/>
  <c r="AH66" i="1" l="1"/>
  <c r="AG67" i="1"/>
  <c r="AI66" i="1" l="1"/>
  <c r="AI67" i="1" s="1"/>
  <c r="AH67" i="1"/>
</calcChain>
</file>

<file path=xl/sharedStrings.xml><?xml version="1.0" encoding="utf-8"?>
<sst xmlns="http://schemas.openxmlformats.org/spreadsheetml/2006/main" count="197" uniqueCount="101">
  <si>
    <t>№</t>
  </si>
  <si>
    <t>Дорохина Елена</t>
  </si>
  <si>
    <t>Вахонина Ирина</t>
  </si>
  <si>
    <t>Конструктора</t>
  </si>
  <si>
    <t>Белоглазов Алексей</t>
  </si>
  <si>
    <t>Агзямова Алина</t>
  </si>
  <si>
    <t>Коробейников Алексей</t>
  </si>
  <si>
    <t>Участник</t>
  </si>
  <si>
    <t>Отдел</t>
  </si>
  <si>
    <t>Пт</t>
  </si>
  <si>
    <t>Сб</t>
  </si>
  <si>
    <t>Вс</t>
  </si>
  <si>
    <t>Чт</t>
  </si>
  <si>
    <t>Вт</t>
  </si>
  <si>
    <t>Пн</t>
  </si>
  <si>
    <t>Ср</t>
  </si>
  <si>
    <t>ИТОГО</t>
  </si>
  <si>
    <t>Название команды</t>
  </si>
  <si>
    <t>Дети науки</t>
  </si>
  <si>
    <t>Бычин Виталий</t>
  </si>
  <si>
    <t>Белые воротнички</t>
  </si>
  <si>
    <t>Очумелые ручки</t>
  </si>
  <si>
    <t>Кокушкин Николай</t>
  </si>
  <si>
    <t>Ситдиков Андрей</t>
  </si>
  <si>
    <t>Жвакин Владислав</t>
  </si>
  <si>
    <t>Горшкова Кристина</t>
  </si>
  <si>
    <t>Тишелович Юрий</t>
  </si>
  <si>
    <t>Орг. развитие</t>
  </si>
  <si>
    <t>ИТ</t>
  </si>
  <si>
    <t>Продажи</t>
  </si>
  <si>
    <t>Склад</t>
  </si>
  <si>
    <t>Кадочникова Надежда</t>
  </si>
  <si>
    <t>Романова Юлия</t>
  </si>
  <si>
    <t>Дородный Александр</t>
  </si>
  <si>
    <t>Портненко Олег</t>
  </si>
  <si>
    <t>Штейнберг Александра</t>
  </si>
  <si>
    <t>Сисин Антон</t>
  </si>
  <si>
    <t>Костицын Павел</t>
  </si>
  <si>
    <t>Землянова Надежда</t>
  </si>
  <si>
    <t>Жерехина Марина</t>
  </si>
  <si>
    <t>Фарленкова Ирина</t>
  </si>
  <si>
    <t>Бухгалтерия</t>
  </si>
  <si>
    <t>День месяца</t>
  </si>
  <si>
    <t>Кол-во план на дату</t>
  </si>
  <si>
    <t>Кол-во факт на дату</t>
  </si>
  <si>
    <t>Процент выполнения на дату</t>
  </si>
  <si>
    <t>Бабайлов Алексей</t>
  </si>
  <si>
    <t>Галишева Татьяна</t>
  </si>
  <si>
    <t>Воликовский Игорь</t>
  </si>
  <si>
    <t>Чусов Юрий</t>
  </si>
  <si>
    <t>Фарненкова Надежда</t>
  </si>
  <si>
    <t>Командный зачёт</t>
  </si>
  <si>
    <t>ГСП</t>
  </si>
  <si>
    <t>Брусницын Станислав</t>
  </si>
  <si>
    <t>Белоусов Андрей</t>
  </si>
  <si>
    <t>Воликовская Елена</t>
  </si>
  <si>
    <t>Пол</t>
  </si>
  <si>
    <t>М</t>
  </si>
  <si>
    <t>Ж</t>
  </si>
  <si>
    <t>Муллаяров Родион</t>
  </si>
  <si>
    <t>Игнатьева Светлана</t>
  </si>
  <si>
    <t>Лидеры в личном зачёте</t>
  </si>
  <si>
    <t>Суворов Константин</t>
  </si>
  <si>
    <t>Синозацкая Наталья</t>
  </si>
  <si>
    <t>Офис</t>
  </si>
  <si>
    <t>%</t>
  </si>
  <si>
    <t>ОКБ</t>
  </si>
  <si>
    <t>Технологи</t>
  </si>
  <si>
    <t>ЭК ВИП</t>
  </si>
  <si>
    <t>Жен</t>
  </si>
  <si>
    <t>Муж</t>
  </si>
  <si>
    <t>Ранг жен</t>
  </si>
  <si>
    <t>Ранг жуж</t>
  </si>
  <si>
    <t>Фамилия 1</t>
  </si>
  <si>
    <t>Фамилия 2</t>
  </si>
  <si>
    <t>Фамилия 3</t>
  </si>
  <si>
    <t>Фамилия 4</t>
  </si>
  <si>
    <t>Фамилия 5</t>
  </si>
  <si>
    <t>Фамилия 6</t>
  </si>
  <si>
    <t>Фамилия 7</t>
  </si>
  <si>
    <t>Фамилия 8</t>
  </si>
  <si>
    <t>Фамилия 9</t>
  </si>
  <si>
    <t>Фамилия 10</t>
  </si>
  <si>
    <t>Фамилия 11</t>
  </si>
  <si>
    <t>Фамилия 12</t>
  </si>
  <si>
    <t>Фамилия 13</t>
  </si>
  <si>
    <t>Фамилия 14</t>
  </si>
  <si>
    <t>Фамилия 15</t>
  </si>
  <si>
    <t>Фамилия 16</t>
  </si>
  <si>
    <t>Фамилия 17</t>
  </si>
  <si>
    <t>Фамилия 18</t>
  </si>
  <si>
    <t>Фамилия 19</t>
  </si>
  <si>
    <t>Фамилия 20</t>
  </si>
  <si>
    <t>Фамилия 21</t>
  </si>
  <si>
    <t>Фамилия 22</t>
  </si>
  <si>
    <t>Фамилия 23</t>
  </si>
  <si>
    <t>Фамилия 24</t>
  </si>
  <si>
    <t>Фамилия 25</t>
  </si>
  <si>
    <t>Фамилия 26</t>
  </si>
  <si>
    <t>Фамилия 27</t>
  </si>
  <si>
    <t>Фамилия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</si>
</sst>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Helv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" fontId="6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3" fontId="0" fillId="0" borderId="0" xfId="0" applyNumberFormat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top"/>
    </xf>
    <xf numFmtId="0" fontId="8" fillId="0" borderId="7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2" fontId="4" fillId="2" borderId="2" xfId="0" applyNumberFormat="1" applyFont="1" applyFill="1" applyBorder="1" applyAlignment="1">
      <alignment horizontal="right" vertical="center"/>
    </xf>
    <xf numFmtId="2" fontId="3" fillId="0" borderId="4" xfId="0" applyNumberFormat="1" applyFont="1" applyBorder="1" applyAlignment="1">
      <alignment vertical="center"/>
    </xf>
    <xf numFmtId="2" fontId="4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4" fontId="7" fillId="0" borderId="0" xfId="0" applyNumberFormat="1" applyFont="1" applyAlignment="1">
      <alignment vertical="center"/>
    </xf>
    <xf numFmtId="2" fontId="4" fillId="0" borderId="1" xfId="0" applyNumberFormat="1" applyFont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2" fontId="4" fillId="4" borderId="5" xfId="0" applyNumberFormat="1" applyFont="1" applyFill="1" applyBorder="1" applyAlignment="1">
      <alignment horizontal="right" vertical="center"/>
    </xf>
    <xf numFmtId="2" fontId="4" fillId="4" borderId="1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2" fontId="9" fillId="0" borderId="0" xfId="0" applyNumberFormat="1" applyFont="1" applyAlignment="1">
      <alignment vertical="center"/>
    </xf>
    <xf numFmtId="2" fontId="4" fillId="4" borderId="1" xfId="0" applyNumberFormat="1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2" fontId="4" fillId="0" borderId="1" xfId="0" applyNumberFormat="1" applyFont="1" applyFill="1" applyBorder="1" applyAlignment="1">
      <alignment horizontal="right" vertical="center"/>
    </xf>
    <xf numFmtId="2" fontId="8" fillId="0" borderId="7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/>
    </xf>
    <xf numFmtId="2" fontId="3" fillId="3" borderId="4" xfId="0" applyNumberFormat="1" applyFont="1" applyFill="1" applyBorder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0" fontId="8" fillId="5" borderId="6" xfId="0" applyFont="1" applyFill="1" applyBorder="1" applyAlignment="1">
      <alignment vertical="center"/>
    </xf>
    <xf numFmtId="2" fontId="8" fillId="5" borderId="7" xfId="0" applyNumberFormat="1" applyFont="1" applyFill="1" applyBorder="1" applyAlignment="1">
      <alignment horizontal="center" vertical="center"/>
    </xf>
    <xf numFmtId="2" fontId="8" fillId="5" borderId="8" xfId="0" applyNumberFormat="1" applyFont="1" applyFill="1" applyBorder="1" applyAlignment="1">
      <alignment horizontal="center" vertical="center"/>
    </xf>
    <xf numFmtId="2" fontId="8" fillId="5" borderId="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</cellXfs>
  <cellStyles count="3">
    <cellStyle name="Обычный" xfId="0" builtinId="0"/>
    <cellStyle name="Обычный 2" xfId="1"/>
    <cellStyle name="Стиль 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708180288455028E-2"/>
          <c:y val="1.5187453350481425E-2"/>
          <c:w val="0.88657735096940271"/>
          <c:h val="0.92535914443871514"/>
        </c:manualLayout>
      </c:layout>
      <c:lineChart>
        <c:grouping val="standard"/>
        <c:varyColors val="0"/>
        <c:ser>
          <c:idx val="0"/>
          <c:order val="0"/>
          <c:tx>
            <c:v>План</c:v>
          </c:tx>
          <c:val>
            <c:numRef>
              <c:f>Лист1!$G$65:$AI$65</c:f>
              <c:numCache>
                <c:formatCode>#,##0</c:formatCode>
                <c:ptCount val="29"/>
                <c:pt idx="0">
                  <c:v>66</c:v>
                </c:pt>
                <c:pt idx="1">
                  <c:v>132</c:v>
                </c:pt>
                <c:pt idx="2">
                  <c:v>198</c:v>
                </c:pt>
                <c:pt idx="3">
                  <c:v>264</c:v>
                </c:pt>
                <c:pt idx="4">
                  <c:v>330</c:v>
                </c:pt>
                <c:pt idx="5">
                  <c:v>396</c:v>
                </c:pt>
                <c:pt idx="6">
                  <c:v>462</c:v>
                </c:pt>
                <c:pt idx="7">
                  <c:v>528</c:v>
                </c:pt>
                <c:pt idx="8">
                  <c:v>594</c:v>
                </c:pt>
                <c:pt idx="9">
                  <c:v>660</c:v>
                </c:pt>
                <c:pt idx="10">
                  <c:v>726</c:v>
                </c:pt>
                <c:pt idx="11">
                  <c:v>792</c:v>
                </c:pt>
                <c:pt idx="12">
                  <c:v>858</c:v>
                </c:pt>
                <c:pt idx="13">
                  <c:v>924</c:v>
                </c:pt>
                <c:pt idx="14">
                  <c:v>990</c:v>
                </c:pt>
                <c:pt idx="15">
                  <c:v>1056</c:v>
                </c:pt>
                <c:pt idx="16">
                  <c:v>1122</c:v>
                </c:pt>
                <c:pt idx="17">
                  <c:v>1188</c:v>
                </c:pt>
                <c:pt idx="18">
                  <c:v>1254</c:v>
                </c:pt>
                <c:pt idx="19">
                  <c:v>1320</c:v>
                </c:pt>
                <c:pt idx="20">
                  <c:v>1386</c:v>
                </c:pt>
                <c:pt idx="21">
                  <c:v>1452</c:v>
                </c:pt>
                <c:pt idx="22">
                  <c:v>1518</c:v>
                </c:pt>
                <c:pt idx="23">
                  <c:v>1584</c:v>
                </c:pt>
                <c:pt idx="24">
                  <c:v>1650</c:v>
                </c:pt>
                <c:pt idx="25">
                  <c:v>1715</c:v>
                </c:pt>
                <c:pt idx="26">
                  <c:v>1780</c:v>
                </c:pt>
                <c:pt idx="27">
                  <c:v>1845</c:v>
                </c:pt>
                <c:pt idx="28">
                  <c:v>1910</c:v>
                </c:pt>
              </c:numCache>
            </c:numRef>
          </c:val>
          <c:smooth val="0"/>
        </c:ser>
        <c:ser>
          <c:idx val="1"/>
          <c:order val="1"/>
          <c:tx>
            <c:v>Факт</c:v>
          </c:tx>
          <c:val>
            <c:numRef>
              <c:f>Лист1!$G$66:$AI$66</c:f>
              <c:numCache>
                <c:formatCode>#,##0.00</c:formatCode>
                <c:ptCount val="29"/>
                <c:pt idx="0">
                  <c:v>70.25</c:v>
                </c:pt>
                <c:pt idx="1">
                  <c:v>152</c:v>
                </c:pt>
                <c:pt idx="2">
                  <c:v>240.25</c:v>
                </c:pt>
                <c:pt idx="3">
                  <c:v>319</c:v>
                </c:pt>
                <c:pt idx="4">
                  <c:v>387.5</c:v>
                </c:pt>
                <c:pt idx="5">
                  <c:v>476.5</c:v>
                </c:pt>
                <c:pt idx="6">
                  <c:v>559.75</c:v>
                </c:pt>
                <c:pt idx="7">
                  <c:v>639.5</c:v>
                </c:pt>
                <c:pt idx="8">
                  <c:v>711.5</c:v>
                </c:pt>
                <c:pt idx="9">
                  <c:v>781</c:v>
                </c:pt>
                <c:pt idx="10">
                  <c:v>842.5</c:v>
                </c:pt>
                <c:pt idx="11">
                  <c:v>891.5</c:v>
                </c:pt>
                <c:pt idx="12">
                  <c:v>941.5</c:v>
                </c:pt>
                <c:pt idx="13">
                  <c:v>992.5</c:v>
                </c:pt>
                <c:pt idx="14">
                  <c:v>1046.5</c:v>
                </c:pt>
                <c:pt idx="15">
                  <c:v>1071</c:v>
                </c:pt>
                <c:pt idx="16">
                  <c:v>1074.5</c:v>
                </c:pt>
                <c:pt idx="17">
                  <c:v>1074.5</c:v>
                </c:pt>
                <c:pt idx="18">
                  <c:v>1074.5</c:v>
                </c:pt>
                <c:pt idx="19">
                  <c:v>1074.5</c:v>
                </c:pt>
                <c:pt idx="20">
                  <c:v>1074.5</c:v>
                </c:pt>
                <c:pt idx="21">
                  <c:v>1074.5</c:v>
                </c:pt>
                <c:pt idx="22">
                  <c:v>1074.5</c:v>
                </c:pt>
                <c:pt idx="23">
                  <c:v>1074.5</c:v>
                </c:pt>
                <c:pt idx="24">
                  <c:v>1074.5</c:v>
                </c:pt>
                <c:pt idx="25">
                  <c:v>1074.5</c:v>
                </c:pt>
                <c:pt idx="26">
                  <c:v>1074.5</c:v>
                </c:pt>
                <c:pt idx="27">
                  <c:v>1074.5</c:v>
                </c:pt>
                <c:pt idx="28">
                  <c:v>1074.5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10624"/>
        <c:axId val="41212160"/>
      </c:lineChart>
      <c:catAx>
        <c:axId val="41210624"/>
        <c:scaling>
          <c:orientation val="minMax"/>
        </c:scaling>
        <c:delete val="0"/>
        <c:axPos val="b"/>
        <c:majorTickMark val="out"/>
        <c:minorTickMark val="none"/>
        <c:tickLblPos val="nextTo"/>
        <c:crossAx val="41212160"/>
        <c:crosses val="autoZero"/>
        <c:auto val="1"/>
        <c:lblAlgn val="ctr"/>
        <c:lblOffset val="100"/>
        <c:noMultiLvlLbl val="0"/>
      </c:catAx>
      <c:valAx>
        <c:axId val="412121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1210624"/>
        <c:crosses val="autoZero"/>
        <c:crossBetween val="between"/>
      </c:valAx>
      <c:spPr>
        <a:pattFill prst="pct25">
          <a:fgClr>
            <a:schemeClr val="accent1"/>
          </a:fgClr>
          <a:bgClr>
            <a:schemeClr val="bg1"/>
          </a:bgClr>
        </a:pattFill>
      </c:spPr>
    </c:plotArea>
    <c:legend>
      <c:legendPos val="r"/>
      <c:layout/>
      <c:overlay val="0"/>
    </c:legend>
    <c:plotVisOnly val="1"/>
    <c:dispBlanksAs val="gap"/>
    <c:showDLblsOverMax val="0"/>
  </c:chart>
  <c:spPr>
    <a:ln w="44450"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402879</xdr:colOff>
      <xdr:row>32</xdr:row>
      <xdr:rowOff>118553</xdr:rowOff>
    </xdr:from>
    <xdr:to>
      <xdr:col>35</xdr:col>
      <xdr:colOff>337037</xdr:colOff>
      <xdr:row>60</xdr:row>
      <xdr:rowOff>147251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O67"/>
  <sheetViews>
    <sheetView tabSelected="1" zoomScale="78" zoomScaleNormal="78" workbookViewId="0">
      <pane xSplit="3" ySplit="2" topLeftCell="D12" activePane="bottomRight" state="frozen"/>
      <selection pane="topRight" activeCell="D1" sqref="D1"/>
      <selection pane="bottomLeft" activeCell="A3" sqref="A3"/>
      <selection pane="bottomRight" activeCell="C27" sqref="C27"/>
    </sheetView>
  </sheetViews>
  <sheetFormatPr defaultRowHeight="15" x14ac:dyDescent="0.25"/>
  <cols>
    <col min="1" max="1" width="2.7109375" style="1" customWidth="1"/>
    <col min="2" max="2" width="4.7109375" style="2" customWidth="1"/>
    <col min="3" max="3" width="32.140625" style="1" customWidth="1"/>
    <col min="4" max="4" width="6.7109375" style="2" customWidth="1"/>
    <col min="5" max="5" width="18.7109375" style="1" customWidth="1"/>
    <col min="6" max="6" width="24.7109375" style="1" customWidth="1"/>
    <col min="7" max="35" width="7.85546875" style="1" customWidth="1"/>
    <col min="36" max="36" width="13.42578125" style="33" customWidth="1"/>
    <col min="37" max="37" width="7.140625" style="2" customWidth="1"/>
    <col min="38" max="16384" width="9.140625" style="1"/>
  </cols>
  <sheetData>
    <row r="1" spans="2:41" ht="27.95" customHeight="1" x14ac:dyDescent="0.25">
      <c r="B1" s="48" t="s">
        <v>0</v>
      </c>
      <c r="C1" s="48" t="s">
        <v>7</v>
      </c>
      <c r="D1" s="48" t="s">
        <v>56</v>
      </c>
      <c r="E1" s="48" t="s">
        <v>8</v>
      </c>
      <c r="F1" s="48" t="s">
        <v>17</v>
      </c>
      <c r="G1" s="5">
        <v>1</v>
      </c>
      <c r="H1" s="5">
        <v>2</v>
      </c>
      <c r="I1" s="5">
        <v>3</v>
      </c>
      <c r="J1" s="5">
        <v>4</v>
      </c>
      <c r="K1" s="5">
        <v>5</v>
      </c>
      <c r="L1" s="5">
        <v>6</v>
      </c>
      <c r="M1" s="5">
        <v>7</v>
      </c>
      <c r="N1" s="5">
        <v>8</v>
      </c>
      <c r="O1" s="5">
        <v>9</v>
      </c>
      <c r="P1" s="5">
        <v>10</v>
      </c>
      <c r="Q1" s="5">
        <v>11</v>
      </c>
      <c r="R1" s="5">
        <v>12</v>
      </c>
      <c r="S1" s="5">
        <v>13</v>
      </c>
      <c r="T1" s="5">
        <v>14</v>
      </c>
      <c r="U1" s="5">
        <v>15</v>
      </c>
      <c r="V1" s="5">
        <v>16</v>
      </c>
      <c r="W1" s="5">
        <v>17</v>
      </c>
      <c r="X1" s="5">
        <v>18</v>
      </c>
      <c r="Y1" s="5">
        <v>19</v>
      </c>
      <c r="Z1" s="5">
        <v>20</v>
      </c>
      <c r="AA1" s="5">
        <v>21</v>
      </c>
      <c r="AB1" s="5">
        <v>22</v>
      </c>
      <c r="AC1" s="5">
        <v>23</v>
      </c>
      <c r="AD1" s="5">
        <v>24</v>
      </c>
      <c r="AE1" s="5">
        <v>25</v>
      </c>
      <c r="AF1" s="5">
        <v>26</v>
      </c>
      <c r="AG1" s="5">
        <v>27</v>
      </c>
      <c r="AH1" s="5">
        <v>28</v>
      </c>
      <c r="AI1" s="5">
        <v>29</v>
      </c>
      <c r="AJ1" s="53" t="s">
        <v>16</v>
      </c>
      <c r="AK1" s="48" t="s">
        <v>0</v>
      </c>
    </row>
    <row r="2" spans="2:41" ht="27.95" customHeight="1" thickBot="1" x14ac:dyDescent="0.3">
      <c r="B2" s="49"/>
      <c r="C2" s="49"/>
      <c r="D2" s="49"/>
      <c r="E2" s="49"/>
      <c r="F2" s="49"/>
      <c r="G2" s="6" t="s">
        <v>14</v>
      </c>
      <c r="H2" s="6" t="s">
        <v>13</v>
      </c>
      <c r="I2" s="6" t="s">
        <v>15</v>
      </c>
      <c r="J2" s="6" t="s">
        <v>12</v>
      </c>
      <c r="K2" s="6" t="s">
        <v>9</v>
      </c>
      <c r="L2" s="7" t="s">
        <v>10</v>
      </c>
      <c r="M2" s="7" t="s">
        <v>11</v>
      </c>
      <c r="N2" s="6" t="s">
        <v>14</v>
      </c>
      <c r="O2" s="6" t="s">
        <v>13</v>
      </c>
      <c r="P2" s="6" t="s">
        <v>15</v>
      </c>
      <c r="Q2" s="6" t="s">
        <v>12</v>
      </c>
      <c r="R2" s="6" t="s">
        <v>9</v>
      </c>
      <c r="S2" s="7" t="s">
        <v>10</v>
      </c>
      <c r="T2" s="7" t="s">
        <v>11</v>
      </c>
      <c r="U2" s="6" t="s">
        <v>14</v>
      </c>
      <c r="V2" s="6" t="s">
        <v>13</v>
      </c>
      <c r="W2" s="6" t="s">
        <v>15</v>
      </c>
      <c r="X2" s="6" t="s">
        <v>12</v>
      </c>
      <c r="Y2" s="6" t="s">
        <v>9</v>
      </c>
      <c r="Z2" s="7" t="s">
        <v>10</v>
      </c>
      <c r="AA2" s="7" t="s">
        <v>11</v>
      </c>
      <c r="AB2" s="6" t="s">
        <v>14</v>
      </c>
      <c r="AC2" s="6" t="s">
        <v>13</v>
      </c>
      <c r="AD2" s="6" t="s">
        <v>15</v>
      </c>
      <c r="AE2" s="6" t="s">
        <v>12</v>
      </c>
      <c r="AF2" s="6" t="s">
        <v>9</v>
      </c>
      <c r="AG2" s="7" t="s">
        <v>10</v>
      </c>
      <c r="AH2" s="7" t="s">
        <v>11</v>
      </c>
      <c r="AI2" s="6" t="s">
        <v>14</v>
      </c>
      <c r="AJ2" s="54"/>
      <c r="AK2" s="49"/>
      <c r="AL2" s="1" t="s">
        <v>69</v>
      </c>
      <c r="AM2" s="1" t="s">
        <v>70</v>
      </c>
      <c r="AN2" s="1" t="s">
        <v>71</v>
      </c>
      <c r="AO2" s="1" t="s">
        <v>72</v>
      </c>
    </row>
    <row r="3" spans="2:41" ht="18.75" x14ac:dyDescent="0.25">
      <c r="B3" s="8">
        <v>1</v>
      </c>
      <c r="C3" s="9" t="s">
        <v>73</v>
      </c>
      <c r="D3" s="8" t="s">
        <v>57</v>
      </c>
      <c r="E3" s="9" t="s">
        <v>28</v>
      </c>
      <c r="F3" s="39" t="s">
        <v>20</v>
      </c>
      <c r="G3" s="30">
        <v>6</v>
      </c>
      <c r="H3" s="30">
        <v>5</v>
      </c>
      <c r="I3" s="30">
        <v>6</v>
      </c>
      <c r="J3" s="30">
        <v>3</v>
      </c>
      <c r="K3" s="30"/>
      <c r="L3" s="30"/>
      <c r="M3" s="30"/>
      <c r="N3" s="30">
        <v>2</v>
      </c>
      <c r="O3" s="30">
        <v>3</v>
      </c>
      <c r="P3" s="30">
        <v>1</v>
      </c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>
        <f t="shared" ref="AJ3:AJ16" si="0">SUM(G3:AI3)</f>
        <v>26</v>
      </c>
      <c r="AK3" s="8">
        <v>1</v>
      </c>
      <c r="AL3" s="1">
        <f>IF($D$3="Ж",$AJ$3,0)</f>
        <v>0</v>
      </c>
      <c r="AM3" s="1">
        <f>IF($D3="М",$AJ3,0)</f>
        <v>26</v>
      </c>
      <c r="AN3" s="1" t="e">
        <f>_xlfn.RANK.AVG(AJ3,$AL$3:$AL$30,)</f>
        <v>#N/A</v>
      </c>
      <c r="AO3" s="1">
        <f>_xlfn.RANK.AVG(AJ3,$AM$3:$AM$30,0)</f>
        <v>2</v>
      </c>
    </row>
    <row r="4" spans="2:41" ht="18.75" x14ac:dyDescent="0.25">
      <c r="B4" s="10">
        <v>2</v>
      </c>
      <c r="C4" s="9" t="s">
        <v>74</v>
      </c>
      <c r="D4" s="10" t="s">
        <v>57</v>
      </c>
      <c r="E4" s="11" t="s">
        <v>28</v>
      </c>
      <c r="F4" s="40" t="s">
        <v>20</v>
      </c>
      <c r="G4" s="35"/>
      <c r="H4" s="35">
        <v>1</v>
      </c>
      <c r="I4" s="35">
        <v>6.5</v>
      </c>
      <c r="J4" s="35"/>
      <c r="K4" s="35"/>
      <c r="L4" s="35"/>
      <c r="M4" s="35"/>
      <c r="N4" s="35"/>
      <c r="O4" s="35">
        <v>1</v>
      </c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>
        <f t="shared" si="0"/>
        <v>8.5</v>
      </c>
      <c r="AK4" s="10">
        <v>2</v>
      </c>
      <c r="AL4" s="1">
        <f t="shared" ref="AL4:AL30" si="1">IF(D4="Ж",AJ4,0)</f>
        <v>0</v>
      </c>
      <c r="AM4" s="1">
        <f t="shared" ref="AM4:AM30" si="2">IF($D4="М",$AJ4,0)</f>
        <v>8.5</v>
      </c>
      <c r="AN4" s="1" t="e">
        <f t="shared" ref="AN4:AN30" si="3">_xlfn.RANK.AVG(AJ4,$AL$3:$AL$30,0)</f>
        <v>#N/A</v>
      </c>
      <c r="AO4" s="1">
        <f t="shared" ref="AO4:AO30" si="4">_xlfn.RANK.AVG(AJ4,$AM$3:$AM$30,0)</f>
        <v>5</v>
      </c>
    </row>
    <row r="5" spans="2:41" ht="18.75" x14ac:dyDescent="0.25">
      <c r="B5" s="12">
        <v>3</v>
      </c>
      <c r="C5" s="9" t="s">
        <v>75</v>
      </c>
      <c r="D5" s="12" t="s">
        <v>58</v>
      </c>
      <c r="E5" s="13" t="s">
        <v>29</v>
      </c>
      <c r="F5" s="21" t="s">
        <v>20</v>
      </c>
      <c r="G5" s="36">
        <v>5</v>
      </c>
      <c r="H5" s="36">
        <v>7</v>
      </c>
      <c r="I5" s="36">
        <v>8</v>
      </c>
      <c r="J5" s="36">
        <v>6</v>
      </c>
      <c r="K5" s="36">
        <v>8</v>
      </c>
      <c r="L5" s="36">
        <v>8</v>
      </c>
      <c r="M5" s="36">
        <v>6</v>
      </c>
      <c r="N5" s="36">
        <v>7</v>
      </c>
      <c r="O5" s="36">
        <v>8</v>
      </c>
      <c r="P5" s="36">
        <v>8</v>
      </c>
      <c r="Q5" s="36">
        <v>7</v>
      </c>
      <c r="R5" s="36"/>
      <c r="S5" s="36">
        <v>5</v>
      </c>
      <c r="T5" s="36">
        <v>5</v>
      </c>
      <c r="U5" s="36">
        <v>7</v>
      </c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0">
        <f t="shared" si="0"/>
        <v>95</v>
      </c>
      <c r="AK5" s="12">
        <v>3</v>
      </c>
      <c r="AL5" s="1">
        <f t="shared" si="1"/>
        <v>95</v>
      </c>
      <c r="AM5" s="1">
        <f t="shared" si="2"/>
        <v>0</v>
      </c>
      <c r="AN5" s="1">
        <f t="shared" si="3"/>
        <v>4</v>
      </c>
      <c r="AO5" s="1" t="e">
        <f t="shared" si="4"/>
        <v>#N/A</v>
      </c>
    </row>
    <row r="6" spans="2:41" ht="18.75" x14ac:dyDescent="0.25">
      <c r="B6" s="10">
        <v>4</v>
      </c>
      <c r="C6" s="9" t="s">
        <v>76</v>
      </c>
      <c r="D6" s="10" t="s">
        <v>58</v>
      </c>
      <c r="E6" s="11" t="s">
        <v>3</v>
      </c>
      <c r="F6" s="40" t="s">
        <v>18</v>
      </c>
      <c r="G6" s="35">
        <v>2</v>
      </c>
      <c r="H6" s="35">
        <v>4</v>
      </c>
      <c r="I6" s="35">
        <v>4</v>
      </c>
      <c r="J6" s="35">
        <v>4</v>
      </c>
      <c r="K6" s="35">
        <v>1.5</v>
      </c>
      <c r="L6" s="35">
        <v>1.5</v>
      </c>
      <c r="M6" s="35">
        <v>3</v>
      </c>
      <c r="N6" s="35">
        <v>4</v>
      </c>
      <c r="O6" s="35">
        <v>2.5</v>
      </c>
      <c r="P6" s="35">
        <v>3</v>
      </c>
      <c r="Q6" s="35"/>
      <c r="R6" s="35"/>
      <c r="S6" s="35"/>
      <c r="T6" s="35">
        <v>4</v>
      </c>
      <c r="U6" s="35">
        <v>2</v>
      </c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>
        <f t="shared" si="0"/>
        <v>35.5</v>
      </c>
      <c r="AK6" s="10">
        <v>4</v>
      </c>
      <c r="AL6" s="1">
        <f t="shared" si="1"/>
        <v>35.5</v>
      </c>
      <c r="AM6" s="1">
        <f t="shared" si="2"/>
        <v>0</v>
      </c>
      <c r="AN6" s="1">
        <f t="shared" si="3"/>
        <v>6</v>
      </c>
      <c r="AO6" s="1" t="e">
        <f t="shared" si="4"/>
        <v>#N/A</v>
      </c>
    </row>
    <row r="7" spans="2:41" ht="18.75" x14ac:dyDescent="0.25">
      <c r="B7" s="12">
        <v>5</v>
      </c>
      <c r="C7" s="9" t="s">
        <v>77</v>
      </c>
      <c r="D7" s="12" t="s">
        <v>58</v>
      </c>
      <c r="E7" s="13" t="s">
        <v>3</v>
      </c>
      <c r="F7" s="21" t="s">
        <v>18</v>
      </c>
      <c r="G7" s="36">
        <v>5.5</v>
      </c>
      <c r="H7" s="30">
        <v>6</v>
      </c>
      <c r="I7" s="36">
        <v>6</v>
      </c>
      <c r="J7" s="36">
        <v>6</v>
      </c>
      <c r="K7" s="36">
        <v>6</v>
      </c>
      <c r="L7" s="36">
        <v>6.5</v>
      </c>
      <c r="M7" s="36">
        <v>6.5</v>
      </c>
      <c r="N7" s="36">
        <v>6.5</v>
      </c>
      <c r="O7" s="36">
        <v>6.5</v>
      </c>
      <c r="P7" s="36">
        <v>6.5</v>
      </c>
      <c r="Q7" s="36">
        <v>6.5</v>
      </c>
      <c r="R7" s="36">
        <v>7</v>
      </c>
      <c r="S7" s="36">
        <v>7</v>
      </c>
      <c r="T7" s="36">
        <v>7</v>
      </c>
      <c r="U7" s="36">
        <v>7</v>
      </c>
      <c r="V7" s="36">
        <v>7</v>
      </c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0">
        <f t="shared" si="0"/>
        <v>103.5</v>
      </c>
      <c r="AK7" s="12">
        <v>5</v>
      </c>
      <c r="AL7" s="1">
        <f t="shared" si="1"/>
        <v>103.5</v>
      </c>
      <c r="AM7" s="1">
        <f t="shared" si="2"/>
        <v>0</v>
      </c>
      <c r="AN7" s="1">
        <f t="shared" si="3"/>
        <v>3</v>
      </c>
      <c r="AO7" s="1" t="e">
        <f t="shared" si="4"/>
        <v>#N/A</v>
      </c>
    </row>
    <row r="8" spans="2:41" ht="18.75" x14ac:dyDescent="0.25">
      <c r="B8" s="10">
        <v>6</v>
      </c>
      <c r="C8" s="9" t="s">
        <v>78</v>
      </c>
      <c r="D8" s="10" t="s">
        <v>58</v>
      </c>
      <c r="E8" s="11" t="s">
        <v>30</v>
      </c>
      <c r="F8" s="40" t="s">
        <v>20</v>
      </c>
      <c r="G8" s="35">
        <v>3</v>
      </c>
      <c r="H8" s="35">
        <v>7</v>
      </c>
      <c r="I8" s="35">
        <v>6.5</v>
      </c>
      <c r="J8" s="35">
        <v>10.5</v>
      </c>
      <c r="K8" s="35">
        <v>9</v>
      </c>
      <c r="L8" s="35">
        <v>13</v>
      </c>
      <c r="M8" s="35">
        <v>9.5</v>
      </c>
      <c r="N8" s="35">
        <v>7.5</v>
      </c>
      <c r="O8" s="35">
        <v>9</v>
      </c>
      <c r="P8" s="35">
        <v>7</v>
      </c>
      <c r="Q8" s="35">
        <v>5</v>
      </c>
      <c r="R8" s="35">
        <v>9</v>
      </c>
      <c r="S8" s="35">
        <v>10</v>
      </c>
      <c r="T8" s="35">
        <v>8</v>
      </c>
      <c r="U8" s="35">
        <v>6</v>
      </c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>
        <f t="shared" si="0"/>
        <v>120</v>
      </c>
      <c r="AK8" s="10">
        <v>6</v>
      </c>
      <c r="AL8" s="1">
        <f t="shared" si="1"/>
        <v>120</v>
      </c>
      <c r="AM8" s="1">
        <f t="shared" si="2"/>
        <v>0</v>
      </c>
      <c r="AN8" s="1">
        <f t="shared" si="3"/>
        <v>2</v>
      </c>
      <c r="AO8" s="1" t="e">
        <f t="shared" si="4"/>
        <v>#N/A</v>
      </c>
    </row>
    <row r="9" spans="2:41" ht="18.75" x14ac:dyDescent="0.25">
      <c r="B9" s="8">
        <v>7</v>
      </c>
      <c r="C9" s="9" t="s">
        <v>79</v>
      </c>
      <c r="D9" s="12" t="s">
        <v>57</v>
      </c>
      <c r="E9" s="13" t="s">
        <v>3</v>
      </c>
      <c r="F9" s="21" t="s">
        <v>18</v>
      </c>
      <c r="G9" s="36">
        <v>2</v>
      </c>
      <c r="H9" s="36">
        <v>2</v>
      </c>
      <c r="I9" s="36">
        <v>2.5</v>
      </c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0">
        <f t="shared" si="0"/>
        <v>6.5</v>
      </c>
      <c r="AK9" s="8">
        <v>7</v>
      </c>
      <c r="AL9" s="1">
        <f t="shared" si="1"/>
        <v>0</v>
      </c>
      <c r="AM9" s="1">
        <f t="shared" si="2"/>
        <v>6.5</v>
      </c>
      <c r="AN9" s="1" t="e">
        <f t="shared" si="3"/>
        <v>#N/A</v>
      </c>
      <c r="AO9" s="1">
        <f t="shared" si="4"/>
        <v>6</v>
      </c>
    </row>
    <row r="10" spans="2:41" ht="18.75" x14ac:dyDescent="0.25">
      <c r="B10" s="10">
        <v>8</v>
      </c>
      <c r="C10" s="9" t="s">
        <v>80</v>
      </c>
      <c r="D10" s="10" t="s">
        <v>58</v>
      </c>
      <c r="E10" s="11" t="s">
        <v>41</v>
      </c>
      <c r="F10" s="40" t="s">
        <v>20</v>
      </c>
      <c r="G10" s="38">
        <v>4</v>
      </c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>
        <f t="shared" si="0"/>
        <v>4</v>
      </c>
      <c r="AK10" s="10">
        <v>8</v>
      </c>
      <c r="AL10" s="1">
        <f t="shared" si="1"/>
        <v>4</v>
      </c>
      <c r="AM10" s="1">
        <f t="shared" si="2"/>
        <v>0</v>
      </c>
      <c r="AN10" s="1">
        <f t="shared" si="3"/>
        <v>18.5</v>
      </c>
      <c r="AO10" s="1" t="e">
        <f t="shared" si="4"/>
        <v>#N/A</v>
      </c>
    </row>
    <row r="11" spans="2:41" ht="18.75" x14ac:dyDescent="0.25">
      <c r="B11" s="8">
        <v>9</v>
      </c>
      <c r="C11" s="9" t="s">
        <v>81</v>
      </c>
      <c r="D11" s="12" t="s">
        <v>58</v>
      </c>
      <c r="E11" s="13" t="s">
        <v>27</v>
      </c>
      <c r="F11" s="21" t="s">
        <v>20</v>
      </c>
      <c r="G11" s="36"/>
      <c r="H11" s="36">
        <v>2</v>
      </c>
      <c r="I11" s="36">
        <v>2</v>
      </c>
      <c r="J11" s="36"/>
      <c r="K11" s="36"/>
      <c r="L11" s="36"/>
      <c r="M11" s="36">
        <v>1</v>
      </c>
      <c r="N11" s="36">
        <v>3</v>
      </c>
      <c r="O11" s="36"/>
      <c r="P11" s="36"/>
      <c r="Q11" s="36">
        <v>2</v>
      </c>
      <c r="R11" s="36"/>
      <c r="S11" s="36"/>
      <c r="T11" s="36">
        <v>2</v>
      </c>
      <c r="U11" s="36">
        <v>2</v>
      </c>
      <c r="V11" s="36">
        <v>2</v>
      </c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0">
        <f>SUM(G11:AI11)</f>
        <v>16</v>
      </c>
      <c r="AK11" s="8">
        <v>9</v>
      </c>
      <c r="AL11" s="1">
        <f t="shared" si="1"/>
        <v>16</v>
      </c>
      <c r="AM11" s="1">
        <f t="shared" si="2"/>
        <v>0</v>
      </c>
      <c r="AN11" s="1">
        <f t="shared" si="3"/>
        <v>11.5</v>
      </c>
      <c r="AO11" s="1" t="e">
        <f t="shared" si="4"/>
        <v>#N/A</v>
      </c>
    </row>
    <row r="12" spans="2:41" ht="18.75" x14ac:dyDescent="0.25">
      <c r="B12" s="16">
        <v>10</v>
      </c>
      <c r="C12" s="9" t="s">
        <v>82</v>
      </c>
      <c r="D12" s="16" t="s">
        <v>58</v>
      </c>
      <c r="E12" s="22" t="s">
        <v>29</v>
      </c>
      <c r="F12" s="22" t="s">
        <v>20</v>
      </c>
      <c r="G12" s="38">
        <v>4</v>
      </c>
      <c r="H12" s="38">
        <v>3.5</v>
      </c>
      <c r="I12" s="38">
        <v>3.5</v>
      </c>
      <c r="J12" s="38">
        <v>5</v>
      </c>
      <c r="K12" s="38"/>
      <c r="L12" s="38"/>
      <c r="M12" s="38"/>
      <c r="N12" s="38">
        <v>4.5</v>
      </c>
      <c r="O12" s="38"/>
      <c r="P12" s="38"/>
      <c r="Q12" s="38">
        <v>3</v>
      </c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5">
        <f t="shared" si="0"/>
        <v>23.5</v>
      </c>
      <c r="AK12" s="16">
        <v>10</v>
      </c>
      <c r="AL12" s="1">
        <f t="shared" si="1"/>
        <v>23.5</v>
      </c>
      <c r="AM12" s="1">
        <f t="shared" si="2"/>
        <v>0</v>
      </c>
      <c r="AN12" s="1">
        <f t="shared" si="3"/>
        <v>10</v>
      </c>
      <c r="AO12" s="1" t="e">
        <f t="shared" si="4"/>
        <v>#N/A</v>
      </c>
    </row>
    <row r="13" spans="2:41" ht="18.75" x14ac:dyDescent="0.25">
      <c r="B13" s="8">
        <v>11</v>
      </c>
      <c r="C13" s="9" t="s">
        <v>83</v>
      </c>
      <c r="D13" s="12" t="s">
        <v>57</v>
      </c>
      <c r="E13" s="13" t="s">
        <v>52</v>
      </c>
      <c r="F13" s="21" t="s">
        <v>21</v>
      </c>
      <c r="G13" s="36">
        <v>7</v>
      </c>
      <c r="H13" s="36">
        <v>12</v>
      </c>
      <c r="I13" s="36">
        <v>7</v>
      </c>
      <c r="J13" s="36">
        <v>7.25</v>
      </c>
      <c r="K13" s="36">
        <v>9</v>
      </c>
      <c r="L13" s="30">
        <v>14</v>
      </c>
      <c r="M13" s="36">
        <v>8</v>
      </c>
      <c r="N13" s="36">
        <v>5</v>
      </c>
      <c r="O13" s="36">
        <v>9</v>
      </c>
      <c r="P13" s="36">
        <v>8</v>
      </c>
      <c r="Q13" s="30">
        <v>8</v>
      </c>
      <c r="R13" s="36">
        <v>7</v>
      </c>
      <c r="S13" s="36"/>
      <c r="T13" s="36"/>
      <c r="U13" s="36">
        <v>6</v>
      </c>
      <c r="V13" s="30">
        <v>3</v>
      </c>
      <c r="W13" s="36"/>
      <c r="X13" s="36"/>
      <c r="Y13" s="36"/>
      <c r="Z13" s="36"/>
      <c r="AA13" s="30"/>
      <c r="AB13" s="36"/>
      <c r="AC13" s="36"/>
      <c r="AD13" s="36"/>
      <c r="AE13" s="36"/>
      <c r="AF13" s="30"/>
      <c r="AG13" s="36"/>
      <c r="AH13" s="36"/>
      <c r="AI13" s="36"/>
      <c r="AJ13" s="30">
        <f t="shared" si="0"/>
        <v>110.25</v>
      </c>
      <c r="AK13" s="8">
        <v>11</v>
      </c>
      <c r="AL13" s="1">
        <f t="shared" si="1"/>
        <v>0</v>
      </c>
      <c r="AM13" s="1">
        <f t="shared" si="2"/>
        <v>110.25</v>
      </c>
      <c r="AN13" s="1" t="e">
        <f t="shared" si="3"/>
        <v>#N/A</v>
      </c>
      <c r="AO13" s="1">
        <f t="shared" si="4"/>
        <v>1</v>
      </c>
    </row>
    <row r="14" spans="2:41" ht="18.75" x14ac:dyDescent="0.25">
      <c r="B14" s="16">
        <v>12</v>
      </c>
      <c r="C14" s="9" t="s">
        <v>84</v>
      </c>
      <c r="D14" s="16" t="s">
        <v>58</v>
      </c>
      <c r="E14" s="25" t="s">
        <v>41</v>
      </c>
      <c r="F14" s="22" t="s">
        <v>20</v>
      </c>
      <c r="G14" s="37">
        <v>2.75</v>
      </c>
      <c r="H14" s="37">
        <v>3.25</v>
      </c>
      <c r="I14" s="37">
        <v>3</v>
      </c>
      <c r="J14" s="37">
        <v>2</v>
      </c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5">
        <f t="shared" si="0"/>
        <v>11</v>
      </c>
      <c r="AK14" s="16">
        <v>12</v>
      </c>
      <c r="AL14" s="1">
        <f t="shared" si="1"/>
        <v>11</v>
      </c>
      <c r="AM14" s="1">
        <f t="shared" si="2"/>
        <v>0</v>
      </c>
      <c r="AN14" s="1">
        <f t="shared" si="3"/>
        <v>14</v>
      </c>
      <c r="AO14" s="1" t="e">
        <f t="shared" si="4"/>
        <v>#N/A</v>
      </c>
    </row>
    <row r="15" spans="2:41" ht="18.75" x14ac:dyDescent="0.25">
      <c r="B15" s="8">
        <v>13</v>
      </c>
      <c r="C15" s="9" t="s">
        <v>85</v>
      </c>
      <c r="D15" s="8" t="s">
        <v>58</v>
      </c>
      <c r="E15" s="13" t="s">
        <v>29</v>
      </c>
      <c r="F15" s="39" t="s">
        <v>20</v>
      </c>
      <c r="G15" s="36">
        <v>2</v>
      </c>
      <c r="H15" s="36">
        <v>2</v>
      </c>
      <c r="I15" s="36">
        <v>2</v>
      </c>
      <c r="J15" s="36">
        <v>2</v>
      </c>
      <c r="K15" s="36">
        <v>2</v>
      </c>
      <c r="L15" s="36">
        <v>3</v>
      </c>
      <c r="M15" s="36">
        <v>2</v>
      </c>
      <c r="N15" s="36">
        <v>2</v>
      </c>
      <c r="O15" s="36">
        <v>2</v>
      </c>
      <c r="P15" s="36">
        <v>2</v>
      </c>
      <c r="Q15" s="36">
        <v>2</v>
      </c>
      <c r="R15" s="36">
        <v>2</v>
      </c>
      <c r="S15" s="36">
        <v>3</v>
      </c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>
        <f>SUM(G15:AI15)</f>
        <v>28</v>
      </c>
      <c r="AK15" s="8">
        <v>13</v>
      </c>
      <c r="AL15" s="1">
        <f t="shared" si="1"/>
        <v>28</v>
      </c>
      <c r="AM15" s="1">
        <f t="shared" si="2"/>
        <v>0</v>
      </c>
      <c r="AN15" s="1">
        <f t="shared" si="3"/>
        <v>9</v>
      </c>
      <c r="AO15" s="1" t="e">
        <f t="shared" si="4"/>
        <v>#N/A</v>
      </c>
    </row>
    <row r="16" spans="2:41" ht="18.75" x14ac:dyDescent="0.25">
      <c r="B16" s="16">
        <v>14</v>
      </c>
      <c r="C16" s="9" t="s">
        <v>86</v>
      </c>
      <c r="D16" s="16" t="s">
        <v>58</v>
      </c>
      <c r="E16" s="25" t="s">
        <v>64</v>
      </c>
      <c r="F16" s="22" t="s">
        <v>20</v>
      </c>
      <c r="G16" s="37">
        <v>10</v>
      </c>
      <c r="H16" s="37">
        <v>15</v>
      </c>
      <c r="I16" s="37">
        <v>14</v>
      </c>
      <c r="J16" s="38">
        <v>14</v>
      </c>
      <c r="K16" s="42">
        <v>20</v>
      </c>
      <c r="L16" s="38">
        <v>25</v>
      </c>
      <c r="M16" s="37">
        <v>25</v>
      </c>
      <c r="N16" s="38">
        <v>20</v>
      </c>
      <c r="O16" s="38">
        <v>20</v>
      </c>
      <c r="P16" s="38">
        <v>20</v>
      </c>
      <c r="Q16" s="42">
        <v>20</v>
      </c>
      <c r="R16" s="38">
        <v>20</v>
      </c>
      <c r="S16" s="37">
        <v>25</v>
      </c>
      <c r="T16" s="38">
        <v>25</v>
      </c>
      <c r="U16" s="38">
        <v>20</v>
      </c>
      <c r="V16" s="38">
        <v>5</v>
      </c>
      <c r="W16" s="42"/>
      <c r="X16" s="38"/>
      <c r="Y16" s="37"/>
      <c r="Z16" s="38"/>
      <c r="AA16" s="38"/>
      <c r="AB16" s="38"/>
      <c r="AC16" s="42"/>
      <c r="AD16" s="38"/>
      <c r="AE16" s="37"/>
      <c r="AF16" s="38"/>
      <c r="AG16" s="38"/>
      <c r="AH16" s="38"/>
      <c r="AI16" s="42"/>
      <c r="AJ16" s="35">
        <f t="shared" si="0"/>
        <v>298</v>
      </c>
      <c r="AK16" s="16">
        <v>14</v>
      </c>
      <c r="AL16" s="1">
        <f t="shared" si="1"/>
        <v>298</v>
      </c>
      <c r="AM16" s="1">
        <f t="shared" si="2"/>
        <v>0</v>
      </c>
      <c r="AN16" s="1">
        <f t="shared" si="3"/>
        <v>1</v>
      </c>
      <c r="AO16" s="1" t="e">
        <f t="shared" si="4"/>
        <v>#N/A</v>
      </c>
    </row>
    <row r="17" spans="2:41" ht="18.75" x14ac:dyDescent="0.25">
      <c r="B17" s="8">
        <v>15</v>
      </c>
      <c r="C17" s="9" t="s">
        <v>87</v>
      </c>
      <c r="D17" s="8" t="s">
        <v>58</v>
      </c>
      <c r="E17" s="13" t="s">
        <v>29</v>
      </c>
      <c r="F17" s="39" t="s">
        <v>20</v>
      </c>
      <c r="G17" s="36">
        <v>5</v>
      </c>
      <c r="H17" s="36"/>
      <c r="I17" s="36">
        <v>7</v>
      </c>
      <c r="J17" s="36">
        <v>3</v>
      </c>
      <c r="K17" s="30"/>
      <c r="L17" s="30"/>
      <c r="M17" s="36"/>
      <c r="N17" s="30">
        <v>5</v>
      </c>
      <c r="O17" s="36">
        <v>5</v>
      </c>
      <c r="P17" s="30">
        <v>4</v>
      </c>
      <c r="Q17" s="30"/>
      <c r="R17" s="36"/>
      <c r="S17" s="36"/>
      <c r="T17" s="36"/>
      <c r="U17" s="30"/>
      <c r="V17" s="30"/>
      <c r="W17" s="36"/>
      <c r="X17" s="30"/>
      <c r="Y17" s="36"/>
      <c r="Z17" s="30"/>
      <c r="AA17" s="30"/>
      <c r="AB17" s="36"/>
      <c r="AC17" s="30"/>
      <c r="AD17" s="36"/>
      <c r="AE17" s="36"/>
      <c r="AF17" s="30"/>
      <c r="AG17" s="36"/>
      <c r="AH17" s="30"/>
      <c r="AI17" s="36"/>
      <c r="AJ17" s="36">
        <f t="shared" ref="AJ17:AJ18" si="5">SUM(G17:AI17)</f>
        <v>29</v>
      </c>
      <c r="AK17" s="8">
        <v>15</v>
      </c>
      <c r="AL17" s="1">
        <f t="shared" si="1"/>
        <v>29</v>
      </c>
      <c r="AM17" s="1">
        <f t="shared" si="2"/>
        <v>0</v>
      </c>
      <c r="AN17" s="1">
        <f t="shared" si="3"/>
        <v>8</v>
      </c>
      <c r="AO17" s="1" t="e">
        <f t="shared" si="4"/>
        <v>#N/A</v>
      </c>
    </row>
    <row r="18" spans="2:41" ht="18.75" x14ac:dyDescent="0.25">
      <c r="B18" s="16">
        <v>16</v>
      </c>
      <c r="C18" s="9" t="s">
        <v>88</v>
      </c>
      <c r="D18" s="16" t="s">
        <v>57</v>
      </c>
      <c r="E18" s="25" t="s">
        <v>66</v>
      </c>
      <c r="F18" s="22" t="s">
        <v>18</v>
      </c>
      <c r="G18" s="37">
        <v>5</v>
      </c>
      <c r="H18" s="37"/>
      <c r="I18" s="38"/>
      <c r="J18" s="38"/>
      <c r="K18" s="42"/>
      <c r="L18" s="38"/>
      <c r="M18" s="37"/>
      <c r="N18" s="38"/>
      <c r="O18" s="38"/>
      <c r="P18" s="38"/>
      <c r="Q18" s="42"/>
      <c r="R18" s="38"/>
      <c r="S18" s="37"/>
      <c r="T18" s="38"/>
      <c r="U18" s="38"/>
      <c r="V18" s="38"/>
      <c r="W18" s="42"/>
      <c r="X18" s="38"/>
      <c r="Y18" s="37"/>
      <c r="Z18" s="38"/>
      <c r="AA18" s="38"/>
      <c r="AB18" s="38"/>
      <c r="AC18" s="42"/>
      <c r="AD18" s="38"/>
      <c r="AE18" s="37"/>
      <c r="AF18" s="38"/>
      <c r="AG18" s="38"/>
      <c r="AH18" s="38"/>
      <c r="AI18" s="42"/>
      <c r="AJ18" s="35">
        <f t="shared" si="5"/>
        <v>5</v>
      </c>
      <c r="AK18" s="16">
        <v>16</v>
      </c>
      <c r="AL18" s="1">
        <f t="shared" si="1"/>
        <v>0</v>
      </c>
      <c r="AM18" s="1">
        <f t="shared" si="2"/>
        <v>5</v>
      </c>
      <c r="AN18" s="1">
        <f t="shared" si="3"/>
        <v>17</v>
      </c>
      <c r="AO18" s="1">
        <f t="shared" si="4"/>
        <v>7</v>
      </c>
    </row>
    <row r="19" spans="2:41" ht="18.75" x14ac:dyDescent="0.25">
      <c r="B19" s="8">
        <v>17</v>
      </c>
      <c r="C19" s="9" t="s">
        <v>89</v>
      </c>
      <c r="D19" s="8" t="s">
        <v>58</v>
      </c>
      <c r="E19" s="13" t="s">
        <v>41</v>
      </c>
      <c r="F19" s="39" t="s">
        <v>20</v>
      </c>
      <c r="G19" s="36">
        <v>1</v>
      </c>
      <c r="H19" s="36">
        <v>1</v>
      </c>
      <c r="I19" s="30"/>
      <c r="J19" s="36"/>
      <c r="K19" s="30"/>
      <c r="L19" s="30"/>
      <c r="M19" s="36"/>
      <c r="N19" s="30"/>
      <c r="O19" s="36"/>
      <c r="P19" s="30"/>
      <c r="Q19" s="30"/>
      <c r="R19" s="36"/>
      <c r="S19" s="36"/>
      <c r="T19" s="36"/>
      <c r="U19" s="30"/>
      <c r="V19" s="30"/>
      <c r="W19" s="36"/>
      <c r="X19" s="30"/>
      <c r="Y19" s="36"/>
      <c r="Z19" s="30"/>
      <c r="AA19" s="30"/>
      <c r="AB19" s="36"/>
      <c r="AC19" s="30"/>
      <c r="AD19" s="36"/>
      <c r="AE19" s="36"/>
      <c r="AF19" s="30"/>
      <c r="AG19" s="36"/>
      <c r="AH19" s="30"/>
      <c r="AI19" s="36"/>
      <c r="AJ19" s="36">
        <f t="shared" ref="AJ19:AJ20" si="6">SUM(G19:AI19)</f>
        <v>2</v>
      </c>
      <c r="AK19" s="8">
        <v>17</v>
      </c>
      <c r="AL19" s="1">
        <f t="shared" si="1"/>
        <v>2</v>
      </c>
      <c r="AM19" s="1">
        <f t="shared" si="2"/>
        <v>0</v>
      </c>
      <c r="AN19" s="1">
        <f t="shared" si="3"/>
        <v>20</v>
      </c>
      <c r="AO19" s="1" t="e">
        <f t="shared" si="4"/>
        <v>#N/A</v>
      </c>
    </row>
    <row r="20" spans="2:41" ht="18.75" x14ac:dyDescent="0.25">
      <c r="B20" s="16">
        <v>18</v>
      </c>
      <c r="C20" s="9" t="s">
        <v>90</v>
      </c>
      <c r="D20" s="16" t="s">
        <v>58</v>
      </c>
      <c r="E20" s="25" t="s">
        <v>41</v>
      </c>
      <c r="F20" s="22" t="s">
        <v>20</v>
      </c>
      <c r="G20" s="37">
        <v>1.5</v>
      </c>
      <c r="H20" s="37"/>
      <c r="I20" s="38"/>
      <c r="J20" s="38"/>
      <c r="K20" s="42"/>
      <c r="L20" s="38"/>
      <c r="M20" s="37"/>
      <c r="N20" s="38"/>
      <c r="O20" s="38"/>
      <c r="P20" s="38"/>
      <c r="Q20" s="42"/>
      <c r="R20" s="38"/>
      <c r="S20" s="37"/>
      <c r="T20" s="38"/>
      <c r="U20" s="38"/>
      <c r="V20" s="38"/>
      <c r="W20" s="42"/>
      <c r="X20" s="38"/>
      <c r="Y20" s="37"/>
      <c r="Z20" s="38"/>
      <c r="AA20" s="38"/>
      <c r="AB20" s="38"/>
      <c r="AC20" s="42"/>
      <c r="AD20" s="38"/>
      <c r="AE20" s="37"/>
      <c r="AF20" s="38"/>
      <c r="AG20" s="38"/>
      <c r="AH20" s="38"/>
      <c r="AI20" s="38"/>
      <c r="AJ20" s="35">
        <f t="shared" si="6"/>
        <v>1.5</v>
      </c>
      <c r="AK20" s="16">
        <v>18</v>
      </c>
      <c r="AL20" s="1">
        <f t="shared" si="1"/>
        <v>1.5</v>
      </c>
      <c r="AM20" s="1">
        <f t="shared" si="2"/>
        <v>0</v>
      </c>
      <c r="AN20" s="1">
        <f t="shared" si="3"/>
        <v>21</v>
      </c>
      <c r="AO20" s="1" t="e">
        <f t="shared" si="4"/>
        <v>#N/A</v>
      </c>
    </row>
    <row r="21" spans="2:41" ht="18.75" x14ac:dyDescent="0.25">
      <c r="B21" s="8">
        <v>19</v>
      </c>
      <c r="C21" s="9" t="s">
        <v>91</v>
      </c>
      <c r="D21" s="8" t="s">
        <v>58</v>
      </c>
      <c r="E21" s="13" t="s">
        <v>66</v>
      </c>
      <c r="F21" s="39" t="s">
        <v>18</v>
      </c>
      <c r="G21" s="36">
        <v>1</v>
      </c>
      <c r="H21" s="36"/>
      <c r="I21" s="30">
        <v>1</v>
      </c>
      <c r="J21" s="36">
        <v>1</v>
      </c>
      <c r="K21" s="30"/>
      <c r="L21" s="30"/>
      <c r="M21" s="36"/>
      <c r="N21" s="30"/>
      <c r="O21" s="36"/>
      <c r="P21" s="30">
        <v>1</v>
      </c>
      <c r="Q21" s="30"/>
      <c r="R21" s="36">
        <v>1</v>
      </c>
      <c r="S21" s="36"/>
      <c r="T21" s="36"/>
      <c r="U21" s="30"/>
      <c r="V21" s="30">
        <v>1.5</v>
      </c>
      <c r="W21" s="36">
        <v>1.5</v>
      </c>
      <c r="X21" s="30"/>
      <c r="Y21" s="36"/>
      <c r="Z21" s="30"/>
      <c r="AA21" s="30"/>
      <c r="AB21" s="36"/>
      <c r="AC21" s="30"/>
      <c r="AD21" s="36"/>
      <c r="AE21" s="36"/>
      <c r="AF21" s="30"/>
      <c r="AG21" s="36"/>
      <c r="AH21" s="30"/>
      <c r="AI21" s="36"/>
      <c r="AJ21" s="30">
        <f t="shared" ref="AJ21:AJ22" si="7">SUM(G21:AI21)</f>
        <v>8</v>
      </c>
      <c r="AK21" s="8">
        <v>19</v>
      </c>
      <c r="AL21" s="1">
        <f t="shared" si="1"/>
        <v>8</v>
      </c>
      <c r="AM21" s="1">
        <f t="shared" si="2"/>
        <v>0</v>
      </c>
      <c r="AN21" s="1">
        <f t="shared" si="3"/>
        <v>15</v>
      </c>
      <c r="AO21" s="1" t="e">
        <f t="shared" si="4"/>
        <v>#N/A</v>
      </c>
    </row>
    <row r="22" spans="2:41" ht="18.75" x14ac:dyDescent="0.25">
      <c r="B22" s="16">
        <v>20</v>
      </c>
      <c r="C22" s="9" t="s">
        <v>92</v>
      </c>
      <c r="D22" s="16" t="s">
        <v>58</v>
      </c>
      <c r="E22" s="25" t="s">
        <v>67</v>
      </c>
      <c r="F22" s="22" t="s">
        <v>21</v>
      </c>
      <c r="G22" s="38"/>
      <c r="H22" s="38">
        <v>5</v>
      </c>
      <c r="I22" s="38">
        <v>6</v>
      </c>
      <c r="J22" s="42">
        <v>6</v>
      </c>
      <c r="K22" s="38"/>
      <c r="L22" s="38">
        <v>3</v>
      </c>
      <c r="M22" s="38">
        <v>6</v>
      </c>
      <c r="N22" s="38">
        <v>6</v>
      </c>
      <c r="O22" s="42"/>
      <c r="P22" s="38"/>
      <c r="Q22" s="38"/>
      <c r="R22" s="38"/>
      <c r="S22" s="38"/>
      <c r="T22" s="42"/>
      <c r="U22" s="38"/>
      <c r="V22" s="38"/>
      <c r="W22" s="38"/>
      <c r="X22" s="38"/>
      <c r="Y22" s="42"/>
      <c r="Z22" s="38"/>
      <c r="AA22" s="38"/>
      <c r="AB22" s="38"/>
      <c r="AC22" s="38"/>
      <c r="AD22" s="42"/>
      <c r="AE22" s="38"/>
      <c r="AF22" s="38"/>
      <c r="AG22" s="38"/>
      <c r="AH22" s="38"/>
      <c r="AI22" s="42"/>
      <c r="AJ22" s="35">
        <f t="shared" si="7"/>
        <v>32</v>
      </c>
      <c r="AK22" s="16">
        <v>20</v>
      </c>
      <c r="AL22" s="1">
        <f t="shared" si="1"/>
        <v>32</v>
      </c>
      <c r="AM22" s="1">
        <f t="shared" si="2"/>
        <v>0</v>
      </c>
      <c r="AN22" s="1">
        <f t="shared" si="3"/>
        <v>7</v>
      </c>
      <c r="AO22" s="1" t="e">
        <f t="shared" si="4"/>
        <v>#N/A</v>
      </c>
    </row>
    <row r="23" spans="2:41" ht="18.75" x14ac:dyDescent="0.25">
      <c r="B23" s="8">
        <v>21</v>
      </c>
      <c r="C23" s="9" t="s">
        <v>93</v>
      </c>
      <c r="D23" s="8" t="s">
        <v>58</v>
      </c>
      <c r="E23" s="13" t="s">
        <v>64</v>
      </c>
      <c r="F23" s="39" t="s">
        <v>20</v>
      </c>
      <c r="G23" s="36">
        <v>3.5</v>
      </c>
      <c r="H23" s="36">
        <v>5</v>
      </c>
      <c r="I23" s="30"/>
      <c r="J23" s="36">
        <v>3</v>
      </c>
      <c r="K23" s="30"/>
      <c r="L23" s="30"/>
      <c r="M23" s="36"/>
      <c r="N23" s="30"/>
      <c r="O23" s="36"/>
      <c r="P23" s="30"/>
      <c r="Q23" s="30"/>
      <c r="R23" s="36"/>
      <c r="S23" s="36"/>
      <c r="T23" s="36"/>
      <c r="U23" s="30"/>
      <c r="V23" s="30"/>
      <c r="W23" s="36"/>
      <c r="X23" s="30"/>
      <c r="Y23" s="36"/>
      <c r="Z23" s="30"/>
      <c r="AA23" s="30"/>
      <c r="AB23" s="36"/>
      <c r="AC23" s="30"/>
      <c r="AD23" s="36"/>
      <c r="AE23" s="36"/>
      <c r="AF23" s="30"/>
      <c r="AG23" s="36"/>
      <c r="AH23" s="30"/>
      <c r="AI23" s="36"/>
      <c r="AJ23" s="30">
        <f t="shared" ref="AJ23:AJ24" si="8">SUM(G23:AI23)</f>
        <v>11.5</v>
      </c>
      <c r="AK23" s="8">
        <v>21</v>
      </c>
      <c r="AL23" s="1">
        <f t="shared" si="1"/>
        <v>11.5</v>
      </c>
      <c r="AM23" s="1">
        <f t="shared" si="2"/>
        <v>0</v>
      </c>
      <c r="AN23" s="1">
        <f t="shared" si="3"/>
        <v>13</v>
      </c>
      <c r="AO23" s="1" t="e">
        <f t="shared" si="4"/>
        <v>#N/A</v>
      </c>
    </row>
    <row r="24" spans="2:41" ht="18.75" x14ac:dyDescent="0.25">
      <c r="B24" s="16">
        <v>22</v>
      </c>
      <c r="C24" s="9" t="s">
        <v>94</v>
      </c>
      <c r="D24" s="16" t="s">
        <v>58</v>
      </c>
      <c r="E24" s="25" t="s">
        <v>67</v>
      </c>
      <c r="F24" s="22" t="s">
        <v>21</v>
      </c>
      <c r="G24" s="38"/>
      <c r="H24" s="38"/>
      <c r="I24" s="38">
        <v>0.5</v>
      </c>
      <c r="J24" s="42">
        <v>3</v>
      </c>
      <c r="K24" s="38"/>
      <c r="L24" s="38">
        <v>4</v>
      </c>
      <c r="M24" s="38">
        <v>4</v>
      </c>
      <c r="N24" s="38">
        <v>4</v>
      </c>
      <c r="O24" s="42">
        <v>4</v>
      </c>
      <c r="P24" s="38">
        <v>4</v>
      </c>
      <c r="Q24" s="38">
        <v>4</v>
      </c>
      <c r="R24" s="38"/>
      <c r="S24" s="38"/>
      <c r="T24" s="42"/>
      <c r="U24" s="38">
        <v>4</v>
      </c>
      <c r="V24" s="38">
        <v>4</v>
      </c>
      <c r="W24" s="38">
        <v>2</v>
      </c>
      <c r="X24" s="38"/>
      <c r="Y24" s="42"/>
      <c r="Z24" s="38"/>
      <c r="AA24" s="38"/>
      <c r="AB24" s="38"/>
      <c r="AC24" s="38"/>
      <c r="AD24" s="42"/>
      <c r="AE24" s="38"/>
      <c r="AF24" s="38"/>
      <c r="AG24" s="38"/>
      <c r="AH24" s="38"/>
      <c r="AI24" s="42"/>
      <c r="AJ24" s="35">
        <f t="shared" si="8"/>
        <v>37.5</v>
      </c>
      <c r="AK24" s="16">
        <v>22</v>
      </c>
      <c r="AL24" s="1">
        <f t="shared" si="1"/>
        <v>37.5</v>
      </c>
      <c r="AM24" s="1">
        <f t="shared" si="2"/>
        <v>0</v>
      </c>
      <c r="AN24" s="1">
        <f t="shared" si="3"/>
        <v>5</v>
      </c>
      <c r="AO24" s="1" t="e">
        <f t="shared" si="4"/>
        <v>#N/A</v>
      </c>
    </row>
    <row r="25" spans="2:41" ht="18.75" x14ac:dyDescent="0.25">
      <c r="B25" s="8">
        <v>23</v>
      </c>
      <c r="C25" s="9" t="s">
        <v>95</v>
      </c>
      <c r="D25" s="8" t="s">
        <v>57</v>
      </c>
      <c r="E25" s="13" t="s">
        <v>67</v>
      </c>
      <c r="F25" s="39" t="s">
        <v>21</v>
      </c>
      <c r="G25" s="36"/>
      <c r="H25" s="36"/>
      <c r="I25" s="30"/>
      <c r="J25" s="36"/>
      <c r="K25" s="30">
        <v>3</v>
      </c>
      <c r="L25" s="30">
        <v>3</v>
      </c>
      <c r="M25" s="36">
        <v>3.25</v>
      </c>
      <c r="N25" s="30">
        <v>2.25</v>
      </c>
      <c r="O25" s="36"/>
      <c r="P25" s="30">
        <v>3</v>
      </c>
      <c r="Q25" s="30"/>
      <c r="R25" s="36"/>
      <c r="S25" s="36"/>
      <c r="T25" s="36"/>
      <c r="U25" s="30"/>
      <c r="V25" s="30"/>
      <c r="W25" s="36"/>
      <c r="X25" s="30"/>
      <c r="Y25" s="36"/>
      <c r="Z25" s="30"/>
      <c r="AA25" s="30"/>
      <c r="AB25" s="36"/>
      <c r="AC25" s="30"/>
      <c r="AD25" s="36"/>
      <c r="AE25" s="36"/>
      <c r="AF25" s="30"/>
      <c r="AG25" s="36"/>
      <c r="AH25" s="30"/>
      <c r="AI25" s="36"/>
      <c r="AJ25" s="30">
        <f t="shared" ref="AJ25:AJ26" si="9">SUM(G25:AI25)</f>
        <v>14.5</v>
      </c>
      <c r="AK25" s="8">
        <v>23</v>
      </c>
      <c r="AL25" s="1">
        <f t="shared" si="1"/>
        <v>0</v>
      </c>
      <c r="AM25" s="1">
        <f t="shared" si="2"/>
        <v>14.5</v>
      </c>
      <c r="AN25" s="1" t="e">
        <f t="shared" si="3"/>
        <v>#N/A</v>
      </c>
      <c r="AO25" s="1">
        <f t="shared" si="4"/>
        <v>4</v>
      </c>
    </row>
    <row r="26" spans="2:41" ht="18.75" x14ac:dyDescent="0.25">
      <c r="B26" s="43">
        <v>24</v>
      </c>
      <c r="C26" s="9" t="s">
        <v>96</v>
      </c>
      <c r="D26" s="43" t="s">
        <v>58</v>
      </c>
      <c r="E26" s="29" t="s">
        <v>68</v>
      </c>
      <c r="F26" s="44" t="s">
        <v>20</v>
      </c>
      <c r="G26" s="45"/>
      <c r="H26" s="45"/>
      <c r="I26" s="45">
        <v>1</v>
      </c>
      <c r="J26" s="45">
        <v>1</v>
      </c>
      <c r="K26" s="45"/>
      <c r="L26" s="45">
        <v>4</v>
      </c>
      <c r="M26" s="45">
        <v>2</v>
      </c>
      <c r="N26" s="45"/>
      <c r="O26" s="45">
        <v>2</v>
      </c>
      <c r="P26" s="45">
        <v>2</v>
      </c>
      <c r="Q26" s="45">
        <v>2</v>
      </c>
      <c r="R26" s="45"/>
      <c r="S26" s="45"/>
      <c r="T26" s="45"/>
      <c r="U26" s="45"/>
      <c r="V26" s="45">
        <v>2</v>
      </c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35">
        <f t="shared" si="9"/>
        <v>16</v>
      </c>
      <c r="AK26" s="43">
        <v>24</v>
      </c>
      <c r="AL26" s="1">
        <f t="shared" si="1"/>
        <v>16</v>
      </c>
      <c r="AM26" s="1">
        <f t="shared" si="2"/>
        <v>0</v>
      </c>
      <c r="AN26" s="1">
        <f t="shared" si="3"/>
        <v>11.5</v>
      </c>
      <c r="AO26" s="1" t="e">
        <f t="shared" si="4"/>
        <v>#N/A</v>
      </c>
    </row>
    <row r="27" spans="2:41" ht="18.75" x14ac:dyDescent="0.25">
      <c r="B27" s="8">
        <v>25</v>
      </c>
      <c r="C27" s="9" t="s">
        <v>97</v>
      </c>
      <c r="D27" s="8" t="s">
        <v>58</v>
      </c>
      <c r="E27" s="13" t="s">
        <v>28</v>
      </c>
      <c r="F27" s="39" t="s">
        <v>20</v>
      </c>
      <c r="G27" s="36"/>
      <c r="H27" s="36">
        <v>1</v>
      </c>
      <c r="I27" s="30">
        <v>1.25</v>
      </c>
      <c r="J27" s="36">
        <v>1</v>
      </c>
      <c r="K27" s="30">
        <v>2.5</v>
      </c>
      <c r="L27" s="30"/>
      <c r="M27" s="36"/>
      <c r="N27" s="30"/>
      <c r="O27" s="36"/>
      <c r="P27" s="30"/>
      <c r="Q27" s="30"/>
      <c r="R27" s="36"/>
      <c r="S27" s="36"/>
      <c r="T27" s="36"/>
      <c r="U27" s="30"/>
      <c r="V27" s="30"/>
      <c r="W27" s="36"/>
      <c r="X27" s="30"/>
      <c r="Y27" s="36"/>
      <c r="Z27" s="30"/>
      <c r="AA27" s="30"/>
      <c r="AB27" s="36"/>
      <c r="AC27" s="30"/>
      <c r="AD27" s="36"/>
      <c r="AE27" s="36"/>
      <c r="AF27" s="30"/>
      <c r="AG27" s="36"/>
      <c r="AH27" s="30"/>
      <c r="AI27" s="36"/>
      <c r="AJ27" s="30">
        <f t="shared" ref="AJ27" si="10">SUM(G27:AI27)</f>
        <v>5.75</v>
      </c>
      <c r="AK27" s="8">
        <v>25</v>
      </c>
      <c r="AL27" s="1">
        <f t="shared" si="1"/>
        <v>5.75</v>
      </c>
      <c r="AM27" s="1">
        <f t="shared" si="2"/>
        <v>0</v>
      </c>
      <c r="AN27" s="1">
        <f t="shared" si="3"/>
        <v>16</v>
      </c>
      <c r="AO27" s="1" t="e">
        <f t="shared" si="4"/>
        <v>#N/A</v>
      </c>
    </row>
    <row r="28" spans="2:41" ht="18.75" x14ac:dyDescent="0.25">
      <c r="B28" s="43">
        <v>26</v>
      </c>
      <c r="C28" s="9" t="s">
        <v>98</v>
      </c>
      <c r="D28" s="43" t="s">
        <v>58</v>
      </c>
      <c r="E28" s="29" t="s">
        <v>27</v>
      </c>
      <c r="F28" s="44" t="s">
        <v>20</v>
      </c>
      <c r="G28" s="29"/>
      <c r="H28" s="43"/>
      <c r="I28" s="29">
        <v>0.5</v>
      </c>
      <c r="J28" s="45">
        <v>1</v>
      </c>
      <c r="K28" s="29">
        <v>0.5</v>
      </c>
      <c r="L28" s="43"/>
      <c r="M28" s="45">
        <v>1</v>
      </c>
      <c r="N28" s="45">
        <v>1</v>
      </c>
      <c r="O28" s="29"/>
      <c r="P28" s="43"/>
      <c r="Q28" s="29"/>
      <c r="R28" s="43"/>
      <c r="S28" s="29"/>
      <c r="T28" s="43"/>
      <c r="U28" s="29"/>
      <c r="V28" s="43"/>
      <c r="W28" s="29"/>
      <c r="X28" s="43"/>
      <c r="Y28" s="29"/>
      <c r="Z28" s="43"/>
      <c r="AA28" s="29"/>
      <c r="AB28" s="43"/>
      <c r="AC28" s="29"/>
      <c r="AD28" s="43"/>
      <c r="AE28" s="29"/>
      <c r="AF28" s="43"/>
      <c r="AG28" s="29"/>
      <c r="AH28" s="43"/>
      <c r="AI28" s="29"/>
      <c r="AJ28" s="35">
        <f t="shared" ref="AJ28:AJ29" si="11">SUM(G28:AI28)</f>
        <v>4</v>
      </c>
      <c r="AK28" s="43">
        <v>26</v>
      </c>
      <c r="AL28" s="1">
        <f t="shared" si="1"/>
        <v>4</v>
      </c>
      <c r="AM28" s="1">
        <f t="shared" si="2"/>
        <v>0</v>
      </c>
      <c r="AN28" s="1">
        <f t="shared" si="3"/>
        <v>18.5</v>
      </c>
      <c r="AO28" s="1" t="e">
        <f t="shared" si="4"/>
        <v>#N/A</v>
      </c>
    </row>
    <row r="29" spans="2:41" ht="18.75" x14ac:dyDescent="0.25">
      <c r="B29" s="8">
        <v>27</v>
      </c>
      <c r="C29" s="9" t="s">
        <v>99</v>
      </c>
      <c r="D29" s="8" t="s">
        <v>57</v>
      </c>
      <c r="E29" s="13" t="s">
        <v>66</v>
      </c>
      <c r="F29" s="39" t="s">
        <v>18</v>
      </c>
      <c r="G29" s="36"/>
      <c r="H29" s="36"/>
      <c r="I29" s="30"/>
      <c r="J29" s="36"/>
      <c r="K29" s="30">
        <v>7</v>
      </c>
      <c r="L29" s="30">
        <v>4</v>
      </c>
      <c r="M29" s="36">
        <v>6</v>
      </c>
      <c r="N29" s="30"/>
      <c r="O29" s="36"/>
      <c r="P29" s="30"/>
      <c r="Q29" s="30"/>
      <c r="R29" s="36"/>
      <c r="S29" s="36"/>
      <c r="T29" s="36"/>
      <c r="U29" s="30"/>
      <c r="V29" s="30"/>
      <c r="W29" s="36"/>
      <c r="X29" s="30"/>
      <c r="Y29" s="36"/>
      <c r="Z29" s="30"/>
      <c r="AA29" s="30"/>
      <c r="AB29" s="36"/>
      <c r="AC29" s="30"/>
      <c r="AD29" s="36"/>
      <c r="AE29" s="36"/>
      <c r="AF29" s="30"/>
      <c r="AG29" s="36"/>
      <c r="AH29" s="30"/>
      <c r="AI29" s="36"/>
      <c r="AJ29" s="30">
        <f t="shared" si="11"/>
        <v>17</v>
      </c>
      <c r="AK29" s="8">
        <v>27</v>
      </c>
      <c r="AL29" s="1">
        <f t="shared" si="1"/>
        <v>0</v>
      </c>
      <c r="AM29" s="1">
        <f t="shared" si="2"/>
        <v>17</v>
      </c>
      <c r="AN29" s="1" t="e">
        <f t="shared" si="3"/>
        <v>#N/A</v>
      </c>
      <c r="AO29" s="1">
        <f t="shared" si="4"/>
        <v>3</v>
      </c>
    </row>
    <row r="30" spans="2:41" ht="18.75" x14ac:dyDescent="0.25">
      <c r="B30" s="43">
        <v>28</v>
      </c>
      <c r="C30" s="9" t="s">
        <v>100</v>
      </c>
      <c r="D30" s="43" t="s">
        <v>58</v>
      </c>
      <c r="E30" s="29" t="s">
        <v>66</v>
      </c>
      <c r="F30" s="44" t="s">
        <v>18</v>
      </c>
      <c r="G30" s="29"/>
      <c r="H30" s="43"/>
      <c r="I30" s="29"/>
      <c r="J30" s="45"/>
      <c r="K30" s="29"/>
      <c r="L30" s="43"/>
      <c r="M30" s="45"/>
      <c r="N30" s="45"/>
      <c r="O30" s="29"/>
      <c r="P30" s="43"/>
      <c r="Q30" s="38">
        <v>2</v>
      </c>
      <c r="R30" s="38">
        <v>3</v>
      </c>
      <c r="S30" s="29"/>
      <c r="T30" s="43"/>
      <c r="U30" s="29"/>
      <c r="V30" s="43"/>
      <c r="W30" s="29"/>
      <c r="X30" s="43"/>
      <c r="Y30" s="29"/>
      <c r="Z30" s="43"/>
      <c r="AA30" s="29"/>
      <c r="AB30" s="43"/>
      <c r="AC30" s="29"/>
      <c r="AD30" s="43"/>
      <c r="AE30" s="29"/>
      <c r="AF30" s="43"/>
      <c r="AG30" s="29"/>
      <c r="AH30" s="43"/>
      <c r="AI30" s="29"/>
      <c r="AJ30" s="35">
        <f t="shared" ref="AJ30" si="12">SUM(G30:AI30)</f>
        <v>5</v>
      </c>
      <c r="AK30" s="43">
        <v>28</v>
      </c>
      <c r="AL30" s="1">
        <f t="shared" si="1"/>
        <v>5</v>
      </c>
      <c r="AM30" s="1">
        <f t="shared" si="2"/>
        <v>0</v>
      </c>
      <c r="AN30" s="1">
        <f t="shared" si="3"/>
        <v>17</v>
      </c>
      <c r="AO30" s="1">
        <f t="shared" si="4"/>
        <v>7</v>
      </c>
    </row>
    <row r="31" spans="2:41" ht="19.5" thickBot="1" x14ac:dyDescent="0.3">
      <c r="B31" s="14"/>
      <c r="C31" s="15"/>
      <c r="D31" s="14"/>
      <c r="E31" s="15"/>
      <c r="F31" s="15"/>
      <c r="G31" s="31">
        <f>SUM(G3:G30)</f>
        <v>70.25</v>
      </c>
      <c r="H31" s="31">
        <f>SUM(H3:H30)</f>
        <v>81.75</v>
      </c>
      <c r="I31" s="31">
        <f t="shared" ref="I31:AI31" si="13">SUM(I3:I30)</f>
        <v>88.25</v>
      </c>
      <c r="J31" s="31">
        <f t="shared" si="13"/>
        <v>78.75</v>
      </c>
      <c r="K31" s="31">
        <f t="shared" si="13"/>
        <v>68.5</v>
      </c>
      <c r="L31" s="31">
        <f t="shared" si="13"/>
        <v>89</v>
      </c>
      <c r="M31" s="31">
        <f t="shared" si="13"/>
        <v>83.25</v>
      </c>
      <c r="N31" s="31">
        <f t="shared" si="13"/>
        <v>79.75</v>
      </c>
      <c r="O31" s="31">
        <f t="shared" si="13"/>
        <v>72</v>
      </c>
      <c r="P31" s="31">
        <f t="shared" si="13"/>
        <v>69.5</v>
      </c>
      <c r="Q31" s="31">
        <f t="shared" si="13"/>
        <v>61.5</v>
      </c>
      <c r="R31" s="31">
        <f t="shared" si="13"/>
        <v>49</v>
      </c>
      <c r="S31" s="31">
        <f t="shared" si="13"/>
        <v>50</v>
      </c>
      <c r="T31" s="31">
        <f t="shared" si="13"/>
        <v>51</v>
      </c>
      <c r="U31" s="31">
        <f t="shared" si="13"/>
        <v>54</v>
      </c>
      <c r="V31" s="31">
        <f t="shared" si="13"/>
        <v>24.5</v>
      </c>
      <c r="W31" s="31">
        <f t="shared" si="13"/>
        <v>3.5</v>
      </c>
      <c r="X31" s="31">
        <f t="shared" si="13"/>
        <v>0</v>
      </c>
      <c r="Y31" s="31">
        <f t="shared" si="13"/>
        <v>0</v>
      </c>
      <c r="Z31" s="31">
        <f t="shared" si="13"/>
        <v>0</v>
      </c>
      <c r="AA31" s="31">
        <f t="shared" si="13"/>
        <v>0</v>
      </c>
      <c r="AB31" s="31">
        <f t="shared" si="13"/>
        <v>0</v>
      </c>
      <c r="AC31" s="31">
        <f t="shared" si="13"/>
        <v>0</v>
      </c>
      <c r="AD31" s="31">
        <f t="shared" si="13"/>
        <v>0</v>
      </c>
      <c r="AE31" s="31">
        <f t="shared" si="13"/>
        <v>0</v>
      </c>
      <c r="AF31" s="31">
        <f t="shared" si="13"/>
        <v>0</v>
      </c>
      <c r="AG31" s="31">
        <f t="shared" si="13"/>
        <v>0</v>
      </c>
      <c r="AH31" s="31">
        <f t="shared" si="13"/>
        <v>0</v>
      </c>
      <c r="AI31" s="31">
        <f t="shared" si="13"/>
        <v>0</v>
      </c>
      <c r="AJ31" s="31">
        <f>SUM(AJ3:AJ30)</f>
        <v>1074.5</v>
      </c>
      <c r="AK31" s="14"/>
    </row>
    <row r="32" spans="2:41" ht="14.1" customHeight="1" x14ac:dyDescent="0.25">
      <c r="B32" s="14"/>
      <c r="C32" s="50" t="s">
        <v>51</v>
      </c>
      <c r="D32" s="50"/>
      <c r="E32" s="50"/>
      <c r="F32" s="15"/>
      <c r="G32" s="15"/>
      <c r="H32" s="15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4"/>
      <c r="AK32" s="14"/>
    </row>
    <row r="33" spans="2:37" ht="9.9499999999999993" customHeight="1" thickBot="1" x14ac:dyDescent="0.3">
      <c r="B33" s="14"/>
      <c r="C33" s="14"/>
      <c r="D33" s="14"/>
      <c r="E33" s="14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4"/>
      <c r="AK33" s="14"/>
    </row>
    <row r="34" spans="2:37" ht="32.25" thickBot="1" x14ac:dyDescent="0.3">
      <c r="B34" s="24">
        <v>1</v>
      </c>
      <c r="C34" s="26" t="s">
        <v>20</v>
      </c>
      <c r="D34" s="46">
        <f>SUMIF($F$3:$F$30,C34,$AJ$3:$AJ$30)</f>
        <v>699.75</v>
      </c>
      <c r="E34" s="47"/>
      <c r="F34" s="55">
        <f>D34/$D$37</f>
        <v>0.65123313168915775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41">
        <f>AJ31/1910*100</f>
        <v>56.2565445026178</v>
      </c>
      <c r="AK34" s="28" t="s">
        <v>65</v>
      </c>
    </row>
    <row r="35" spans="2:37" ht="19.5" thickBot="1" x14ac:dyDescent="0.3">
      <c r="B35" s="24">
        <v>2</v>
      </c>
      <c r="C35" s="26" t="s">
        <v>18</v>
      </c>
      <c r="D35" s="46">
        <f t="shared" ref="D35:D36" si="14">SUMIF($F$3:$F$30,C35,$AJ$3:$AJ$30)</f>
        <v>180.5</v>
      </c>
      <c r="E35" s="47"/>
      <c r="F35" s="55">
        <f t="shared" ref="F35:F36" si="15">D35/$D$37</f>
        <v>0.16798510935318753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32"/>
      <c r="AK35" s="14"/>
    </row>
    <row r="36" spans="2:37" ht="19.5" thickBot="1" x14ac:dyDescent="0.3">
      <c r="B36" s="24">
        <v>3</v>
      </c>
      <c r="C36" s="26" t="s">
        <v>21</v>
      </c>
      <c r="D36" s="46">
        <f t="shared" si="14"/>
        <v>194.25</v>
      </c>
      <c r="E36" s="47"/>
      <c r="F36" s="55">
        <f t="shared" si="15"/>
        <v>0.18078175895765472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32"/>
      <c r="AK36" s="14"/>
    </row>
    <row r="37" spans="2:37" ht="19.5" thickBot="1" x14ac:dyDescent="0.3">
      <c r="B37" s="14"/>
      <c r="C37" s="15"/>
      <c r="D37" s="51">
        <f>D34+D35+D36</f>
        <v>1074.5</v>
      </c>
      <c r="E37" s="52"/>
      <c r="F37" s="55">
        <f>F34+F35+F36</f>
        <v>1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32"/>
      <c r="AK37" s="14"/>
    </row>
    <row r="39" spans="2:37" ht="15.75" x14ac:dyDescent="0.25">
      <c r="C39" s="50" t="s">
        <v>61</v>
      </c>
      <c r="D39" s="50"/>
      <c r="E39" s="50"/>
    </row>
    <row r="40" spans="2:37" ht="9.9499999999999993" customHeight="1" thickBot="1" x14ac:dyDescent="0.3">
      <c r="C40" s="1" t="s">
        <v>58</v>
      </c>
      <c r="E40" s="23"/>
    </row>
    <row r="41" spans="2:37" ht="16.5" thickBot="1" x14ac:dyDescent="0.3">
      <c r="B41" s="24">
        <v>1</v>
      </c>
      <c r="C41" s="56"/>
      <c r="D41" s="57"/>
      <c r="E41" s="58"/>
      <c r="F41" s="1">
        <f>LARGE($AL$3:$AL$30,B41)</f>
        <v>298</v>
      </c>
    </row>
    <row r="42" spans="2:37" ht="16.5" thickBot="1" x14ac:dyDescent="0.3">
      <c r="B42" s="24">
        <v>2</v>
      </c>
      <c r="C42" s="56"/>
      <c r="D42" s="57"/>
      <c r="E42" s="58"/>
      <c r="F42" s="1">
        <f>LARGE($AL$3:$AL$30,B42)</f>
        <v>120</v>
      </c>
    </row>
    <row r="43" spans="2:37" ht="16.5" thickBot="1" x14ac:dyDescent="0.3">
      <c r="B43" s="24">
        <v>3</v>
      </c>
      <c r="C43" s="56"/>
      <c r="D43" s="57"/>
      <c r="E43" s="58"/>
      <c r="F43" s="1">
        <f>LARGE($AL$3:$AL$30,B43)</f>
        <v>103.5</v>
      </c>
    </row>
    <row r="44" spans="2:37" ht="16.5" thickBot="1" x14ac:dyDescent="0.3">
      <c r="B44" s="24">
        <v>4</v>
      </c>
      <c r="C44" s="56"/>
      <c r="D44" s="57"/>
      <c r="E44" s="58"/>
      <c r="F44" s="1">
        <f t="shared" ref="F42:F50" si="16">LARGE($AL$3:$AL$30,B44)</f>
        <v>95</v>
      </c>
    </row>
    <row r="45" spans="2:37" ht="16.5" thickBot="1" x14ac:dyDescent="0.3">
      <c r="B45" s="24">
        <v>5</v>
      </c>
      <c r="C45" s="56"/>
      <c r="D45" s="57"/>
      <c r="E45" s="58"/>
      <c r="F45" s="1">
        <f t="shared" si="16"/>
        <v>37.5</v>
      </c>
    </row>
    <row r="46" spans="2:37" ht="16.5" thickBot="1" x14ac:dyDescent="0.3">
      <c r="B46" s="24">
        <v>6</v>
      </c>
      <c r="C46" s="56"/>
      <c r="D46" s="57"/>
      <c r="E46" s="58"/>
      <c r="F46" s="1">
        <f t="shared" si="16"/>
        <v>35.5</v>
      </c>
    </row>
    <row r="47" spans="2:37" ht="16.5" thickBot="1" x14ac:dyDescent="0.3">
      <c r="B47" s="24">
        <v>7</v>
      </c>
      <c r="C47" s="56"/>
      <c r="D47" s="57"/>
      <c r="E47" s="58"/>
      <c r="F47" s="1">
        <f t="shared" si="16"/>
        <v>32</v>
      </c>
    </row>
    <row r="48" spans="2:37" ht="16.5" thickBot="1" x14ac:dyDescent="0.3">
      <c r="B48" s="24">
        <v>8</v>
      </c>
      <c r="C48" s="56"/>
      <c r="D48" s="57"/>
      <c r="E48" s="58"/>
      <c r="F48" s="1">
        <f t="shared" si="16"/>
        <v>29</v>
      </c>
    </row>
    <row r="49" spans="2:35" ht="16.5" thickBot="1" x14ac:dyDescent="0.3">
      <c r="B49" s="24">
        <v>9</v>
      </c>
      <c r="C49" s="56"/>
      <c r="D49" s="57"/>
      <c r="E49" s="58"/>
      <c r="F49" s="1">
        <f t="shared" si="16"/>
        <v>28</v>
      </c>
    </row>
    <row r="50" spans="2:35" ht="16.5" thickBot="1" x14ac:dyDescent="0.3">
      <c r="B50" s="24">
        <v>10</v>
      </c>
      <c r="C50" s="56"/>
      <c r="D50" s="57"/>
      <c r="E50" s="58"/>
      <c r="F50" s="1">
        <f t="shared" si="16"/>
        <v>23.5</v>
      </c>
    </row>
    <row r="51" spans="2:35" ht="15.75" thickBot="1" x14ac:dyDescent="0.3">
      <c r="C51" s="60" t="s">
        <v>57</v>
      </c>
      <c r="D51" s="61"/>
      <c r="E51" s="60"/>
    </row>
    <row r="52" spans="2:35" ht="16.5" thickBot="1" x14ac:dyDescent="0.3">
      <c r="B52" s="24">
        <v>1</v>
      </c>
      <c r="C52" s="56"/>
      <c r="D52" s="57"/>
      <c r="E52" s="58"/>
    </row>
    <row r="53" spans="2:35" ht="16.5" thickBot="1" x14ac:dyDescent="0.3">
      <c r="B53" s="24">
        <v>2</v>
      </c>
      <c r="C53" s="56"/>
      <c r="D53" s="57"/>
      <c r="E53" s="58"/>
    </row>
    <row r="54" spans="2:35" ht="16.5" thickBot="1" x14ac:dyDescent="0.3">
      <c r="B54" s="24">
        <v>3</v>
      </c>
      <c r="C54" s="56"/>
      <c r="D54" s="57"/>
      <c r="E54" s="58"/>
    </row>
    <row r="55" spans="2:35" ht="16.5" thickBot="1" x14ac:dyDescent="0.3">
      <c r="B55" s="24">
        <v>4</v>
      </c>
      <c r="C55" s="56"/>
      <c r="D55" s="57"/>
      <c r="E55" s="58"/>
    </row>
    <row r="56" spans="2:35" ht="16.5" thickBot="1" x14ac:dyDescent="0.3">
      <c r="B56" s="27">
        <v>5</v>
      </c>
      <c r="C56" s="56"/>
      <c r="D56" s="57"/>
      <c r="E56" s="58"/>
    </row>
    <row r="57" spans="2:35" ht="16.5" thickBot="1" x14ac:dyDescent="0.3">
      <c r="B57" s="24">
        <v>6</v>
      </c>
      <c r="C57" s="56"/>
      <c r="D57" s="57"/>
      <c r="E57" s="58"/>
    </row>
    <row r="58" spans="2:35" ht="16.5" thickBot="1" x14ac:dyDescent="0.3">
      <c r="B58" s="24">
        <v>7</v>
      </c>
      <c r="C58" s="56"/>
      <c r="D58" s="59"/>
      <c r="E58" s="59"/>
    </row>
    <row r="59" spans="2:35" ht="16.5" thickBot="1" x14ac:dyDescent="0.3">
      <c r="B59" s="24">
        <v>8</v>
      </c>
      <c r="C59" s="56"/>
      <c r="D59" s="59"/>
      <c r="E59" s="59"/>
    </row>
    <row r="60" spans="2:35" ht="16.5" thickBot="1" x14ac:dyDescent="0.3">
      <c r="B60" s="27">
        <v>9</v>
      </c>
      <c r="C60" s="56"/>
      <c r="D60" s="57"/>
      <c r="E60" s="58"/>
    </row>
    <row r="61" spans="2:35" ht="16.5" thickBot="1" x14ac:dyDescent="0.3">
      <c r="B61" s="27">
        <v>10</v>
      </c>
      <c r="C61" s="56"/>
      <c r="D61" s="57"/>
      <c r="E61" s="58"/>
    </row>
    <row r="64" spans="2:35" x14ac:dyDescent="0.25">
      <c r="F64" s="17" t="s">
        <v>42</v>
      </c>
      <c r="G64" s="18">
        <v>1</v>
      </c>
      <c r="H64" s="18">
        <v>2</v>
      </c>
      <c r="I64" s="18">
        <v>3</v>
      </c>
      <c r="J64" s="18">
        <v>4</v>
      </c>
      <c r="K64" s="18">
        <v>5</v>
      </c>
      <c r="L64" s="18">
        <v>6</v>
      </c>
      <c r="M64" s="18">
        <v>7</v>
      </c>
      <c r="N64" s="18">
        <v>8</v>
      </c>
      <c r="O64" s="18">
        <v>9</v>
      </c>
      <c r="P64" s="18">
        <v>10</v>
      </c>
      <c r="Q64" s="18">
        <v>11</v>
      </c>
      <c r="R64" s="18">
        <v>12</v>
      </c>
      <c r="S64" s="18">
        <v>13</v>
      </c>
      <c r="T64" s="18">
        <v>14</v>
      </c>
      <c r="U64" s="18">
        <v>15</v>
      </c>
      <c r="V64" s="18">
        <v>16</v>
      </c>
      <c r="W64" s="18">
        <v>17</v>
      </c>
      <c r="X64" s="18">
        <v>18</v>
      </c>
      <c r="Y64" s="18">
        <v>19</v>
      </c>
      <c r="Z64" s="18">
        <v>20</v>
      </c>
      <c r="AA64" s="18">
        <v>21</v>
      </c>
      <c r="AB64" s="18">
        <v>22</v>
      </c>
      <c r="AC64" s="18">
        <v>23</v>
      </c>
      <c r="AD64" s="18">
        <v>24</v>
      </c>
      <c r="AE64" s="18">
        <v>25</v>
      </c>
      <c r="AF64" s="18">
        <v>26</v>
      </c>
      <c r="AG64" s="18">
        <v>27</v>
      </c>
      <c r="AH64" s="18">
        <v>28</v>
      </c>
      <c r="AI64" s="18">
        <v>29</v>
      </c>
    </row>
    <row r="65" spans="6:35" x14ac:dyDescent="0.25">
      <c r="F65" s="17" t="s">
        <v>43</v>
      </c>
      <c r="G65" s="20">
        <v>66</v>
      </c>
      <c r="H65" s="20">
        <f>G65+66</f>
        <v>132</v>
      </c>
      <c r="I65" s="20">
        <f t="shared" ref="I65:AD65" si="17">H65+66</f>
        <v>198</v>
      </c>
      <c r="J65" s="20">
        <f t="shared" si="17"/>
        <v>264</v>
      </c>
      <c r="K65" s="20">
        <f t="shared" si="17"/>
        <v>330</v>
      </c>
      <c r="L65" s="20">
        <f t="shared" si="17"/>
        <v>396</v>
      </c>
      <c r="M65" s="20">
        <f t="shared" si="17"/>
        <v>462</v>
      </c>
      <c r="N65" s="20">
        <f t="shared" si="17"/>
        <v>528</v>
      </c>
      <c r="O65" s="20">
        <f t="shared" si="17"/>
        <v>594</v>
      </c>
      <c r="P65" s="20">
        <f t="shared" si="17"/>
        <v>660</v>
      </c>
      <c r="Q65" s="20">
        <f t="shared" si="17"/>
        <v>726</v>
      </c>
      <c r="R65" s="20">
        <f t="shared" si="17"/>
        <v>792</v>
      </c>
      <c r="S65" s="20">
        <f t="shared" si="17"/>
        <v>858</v>
      </c>
      <c r="T65" s="20">
        <f t="shared" si="17"/>
        <v>924</v>
      </c>
      <c r="U65" s="20">
        <f t="shared" si="17"/>
        <v>990</v>
      </c>
      <c r="V65" s="20">
        <f t="shared" si="17"/>
        <v>1056</v>
      </c>
      <c r="W65" s="20">
        <f t="shared" si="17"/>
        <v>1122</v>
      </c>
      <c r="X65" s="20">
        <f t="shared" si="17"/>
        <v>1188</v>
      </c>
      <c r="Y65" s="20">
        <f t="shared" si="17"/>
        <v>1254</v>
      </c>
      <c r="Z65" s="20">
        <f t="shared" si="17"/>
        <v>1320</v>
      </c>
      <c r="AA65" s="20">
        <f t="shared" si="17"/>
        <v>1386</v>
      </c>
      <c r="AB65" s="20">
        <f t="shared" si="17"/>
        <v>1452</v>
      </c>
      <c r="AC65" s="20">
        <f t="shared" si="17"/>
        <v>1518</v>
      </c>
      <c r="AD65" s="20">
        <f t="shared" si="17"/>
        <v>1584</v>
      </c>
      <c r="AE65" s="20">
        <f>AD65+66</f>
        <v>1650</v>
      </c>
      <c r="AF65" s="20">
        <f>AE65+65</f>
        <v>1715</v>
      </c>
      <c r="AG65" s="20">
        <f>AF65+65</f>
        <v>1780</v>
      </c>
      <c r="AH65" s="20">
        <f>AG65+65</f>
        <v>1845</v>
      </c>
      <c r="AI65" s="20">
        <f>AH65+65</f>
        <v>1910</v>
      </c>
    </row>
    <row r="66" spans="6:35" x14ac:dyDescent="0.25">
      <c r="F66" s="17" t="s">
        <v>44</v>
      </c>
      <c r="G66" s="34">
        <f>G31</f>
        <v>70.25</v>
      </c>
      <c r="H66" s="34">
        <f t="shared" ref="H66:AI66" si="18">G66+H31</f>
        <v>152</v>
      </c>
      <c r="I66" s="34">
        <f t="shared" si="18"/>
        <v>240.25</v>
      </c>
      <c r="J66" s="34">
        <f t="shared" si="18"/>
        <v>319</v>
      </c>
      <c r="K66" s="34">
        <f t="shared" si="18"/>
        <v>387.5</v>
      </c>
      <c r="L66" s="34">
        <f t="shared" si="18"/>
        <v>476.5</v>
      </c>
      <c r="M66" s="34">
        <f t="shared" si="18"/>
        <v>559.75</v>
      </c>
      <c r="N66" s="34">
        <f t="shared" si="18"/>
        <v>639.5</v>
      </c>
      <c r="O66" s="34">
        <f t="shared" si="18"/>
        <v>711.5</v>
      </c>
      <c r="P66" s="34">
        <f t="shared" si="18"/>
        <v>781</v>
      </c>
      <c r="Q66" s="34">
        <f t="shared" si="18"/>
        <v>842.5</v>
      </c>
      <c r="R66" s="34">
        <f t="shared" si="18"/>
        <v>891.5</v>
      </c>
      <c r="S66" s="34">
        <f t="shared" si="18"/>
        <v>941.5</v>
      </c>
      <c r="T66" s="34">
        <f t="shared" si="18"/>
        <v>992.5</v>
      </c>
      <c r="U66" s="34">
        <f t="shared" si="18"/>
        <v>1046.5</v>
      </c>
      <c r="V66" s="34">
        <f t="shared" si="18"/>
        <v>1071</v>
      </c>
      <c r="W66" s="34">
        <f t="shared" si="18"/>
        <v>1074.5</v>
      </c>
      <c r="X66" s="34">
        <f t="shared" si="18"/>
        <v>1074.5</v>
      </c>
      <c r="Y66" s="34">
        <f t="shared" si="18"/>
        <v>1074.5</v>
      </c>
      <c r="Z66" s="34">
        <f t="shared" si="18"/>
        <v>1074.5</v>
      </c>
      <c r="AA66" s="34">
        <f t="shared" si="18"/>
        <v>1074.5</v>
      </c>
      <c r="AB66" s="34">
        <f t="shared" si="18"/>
        <v>1074.5</v>
      </c>
      <c r="AC66" s="34">
        <f t="shared" si="18"/>
        <v>1074.5</v>
      </c>
      <c r="AD66" s="34">
        <f t="shared" si="18"/>
        <v>1074.5</v>
      </c>
      <c r="AE66" s="34">
        <f t="shared" si="18"/>
        <v>1074.5</v>
      </c>
      <c r="AF66" s="34">
        <f t="shared" si="18"/>
        <v>1074.5</v>
      </c>
      <c r="AG66" s="34">
        <f t="shared" si="18"/>
        <v>1074.5</v>
      </c>
      <c r="AH66" s="34">
        <f t="shared" si="18"/>
        <v>1074.5</v>
      </c>
      <c r="AI66" s="34">
        <f t="shared" si="18"/>
        <v>1074.5</v>
      </c>
    </row>
    <row r="67" spans="6:35" x14ac:dyDescent="0.25">
      <c r="F67" s="17" t="s">
        <v>45</v>
      </c>
      <c r="G67" s="19">
        <f>G66/G65*100</f>
        <v>106.43939393939394</v>
      </c>
      <c r="H67" s="19">
        <f t="shared" ref="H67:AI67" si="19">H66/H65*100</f>
        <v>115.15151515151516</v>
      </c>
      <c r="I67" s="19">
        <f t="shared" si="19"/>
        <v>121.33838383838385</v>
      </c>
      <c r="J67" s="19">
        <f t="shared" si="19"/>
        <v>120.83333333333333</v>
      </c>
      <c r="K67" s="19">
        <f t="shared" si="19"/>
        <v>117.42424242424244</v>
      </c>
      <c r="L67" s="19">
        <f t="shared" si="19"/>
        <v>120.32828282828282</v>
      </c>
      <c r="M67" s="19">
        <f t="shared" si="19"/>
        <v>121.15800865800865</v>
      </c>
      <c r="N67" s="19">
        <f t="shared" si="19"/>
        <v>121.11742424242425</v>
      </c>
      <c r="O67" s="19">
        <f t="shared" si="19"/>
        <v>119.78114478114479</v>
      </c>
      <c r="P67" s="19">
        <f t="shared" si="19"/>
        <v>118.33333333333333</v>
      </c>
      <c r="Q67" s="19">
        <f t="shared" si="19"/>
        <v>116.04683195592287</v>
      </c>
      <c r="R67" s="19">
        <f t="shared" si="19"/>
        <v>112.56313131313132</v>
      </c>
      <c r="S67" s="19">
        <f t="shared" si="19"/>
        <v>109.73193473193473</v>
      </c>
      <c r="T67" s="19">
        <f t="shared" si="19"/>
        <v>107.4134199134199</v>
      </c>
      <c r="U67" s="19">
        <f t="shared" si="19"/>
        <v>105.7070707070707</v>
      </c>
      <c r="V67" s="19">
        <f t="shared" si="19"/>
        <v>101.42045454545455</v>
      </c>
      <c r="W67" s="19">
        <f t="shared" si="19"/>
        <v>95.766488413547236</v>
      </c>
      <c r="X67" s="19">
        <f t="shared" si="19"/>
        <v>90.446127946127945</v>
      </c>
      <c r="Y67" s="19">
        <f t="shared" si="19"/>
        <v>85.685805422647533</v>
      </c>
      <c r="Z67" s="19">
        <f t="shared" si="19"/>
        <v>81.401515151515142</v>
      </c>
      <c r="AA67" s="19">
        <f t="shared" si="19"/>
        <v>77.525252525252526</v>
      </c>
      <c r="AB67" s="19">
        <f t="shared" si="19"/>
        <v>74.001377410468322</v>
      </c>
      <c r="AC67" s="19">
        <f t="shared" si="19"/>
        <v>70.783926218708828</v>
      </c>
      <c r="AD67" s="19">
        <f t="shared" si="19"/>
        <v>67.834595959595958</v>
      </c>
      <c r="AE67" s="19">
        <f t="shared" si="19"/>
        <v>65.121212121212125</v>
      </c>
      <c r="AF67" s="19">
        <f t="shared" si="19"/>
        <v>62.65306122448979</v>
      </c>
      <c r="AG67" s="19">
        <f t="shared" si="19"/>
        <v>60.365168539325843</v>
      </c>
      <c r="AH67" s="19">
        <f t="shared" si="19"/>
        <v>58.238482384823854</v>
      </c>
      <c r="AI67" s="19">
        <f t="shared" si="19"/>
        <v>56.2565445026178</v>
      </c>
    </row>
  </sheetData>
  <autoFilter ref="B2:AK32"/>
  <mergeCells count="33">
    <mergeCell ref="AK1:AK2"/>
    <mergeCell ref="C32:E32"/>
    <mergeCell ref="D34:E34"/>
    <mergeCell ref="D35:E35"/>
    <mergeCell ref="D36:E36"/>
    <mergeCell ref="AJ1:AJ2"/>
    <mergeCell ref="D49:E49"/>
    <mergeCell ref="C39:E39"/>
    <mergeCell ref="D37:E37"/>
    <mergeCell ref="D47:E47"/>
    <mergeCell ref="D41:E41"/>
    <mergeCell ref="D44:E44"/>
    <mergeCell ref="D45:E45"/>
    <mergeCell ref="D42:E42"/>
    <mergeCell ref="D46:E46"/>
    <mergeCell ref="D48:E48"/>
    <mergeCell ref="D43:E43"/>
    <mergeCell ref="B1:B2"/>
    <mergeCell ref="C1:C2"/>
    <mergeCell ref="E1:E2"/>
    <mergeCell ref="F1:F2"/>
    <mergeCell ref="D1:D2"/>
    <mergeCell ref="D52:E52"/>
    <mergeCell ref="D53:E53"/>
    <mergeCell ref="D60:E60"/>
    <mergeCell ref="D50:E50"/>
    <mergeCell ref="D54:E54"/>
    <mergeCell ref="D61:E61"/>
    <mergeCell ref="D55:E55"/>
    <mergeCell ref="D56:E56"/>
    <mergeCell ref="D58:E58"/>
    <mergeCell ref="D59:E59"/>
    <mergeCell ref="D57:E57"/>
  </mergeCells>
  <printOptions horizontalCentered="1" verticalCentered="1"/>
  <pageMargins left="0.19685039370078741" right="0.19685039370078741" top="0.19685039370078741" bottom="0.19685039370078741" header="0" footer="0"/>
  <pageSetup paperSize="9" scale="4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topLeftCell="A10" zoomScaleNormal="100" workbookViewId="0">
      <selection activeCell="A4" sqref="A4"/>
    </sheetView>
  </sheetViews>
  <sheetFormatPr defaultRowHeight="15" x14ac:dyDescent="0.25"/>
  <cols>
    <col min="1" max="1" width="28.85546875" bestFit="1" customWidth="1"/>
  </cols>
  <sheetData>
    <row r="1" spans="1:1" ht="18.75" x14ac:dyDescent="0.25">
      <c r="A1" s="29" t="s">
        <v>1</v>
      </c>
    </row>
    <row r="2" spans="1:1" ht="18.75" x14ac:dyDescent="0.25">
      <c r="A2" s="29" t="s">
        <v>2</v>
      </c>
    </row>
    <row r="3" spans="1:1" ht="18.75" x14ac:dyDescent="0.25">
      <c r="A3" s="29" t="s">
        <v>4</v>
      </c>
    </row>
    <row r="4" spans="1:1" ht="18.75" x14ac:dyDescent="0.25">
      <c r="A4" s="29" t="s">
        <v>5</v>
      </c>
    </row>
    <row r="5" spans="1:1" ht="18.75" x14ac:dyDescent="0.25">
      <c r="A5" s="29" t="s">
        <v>46</v>
      </c>
    </row>
    <row r="6" spans="1:1" ht="18.75" x14ac:dyDescent="0.25">
      <c r="A6" s="29" t="s">
        <v>54</v>
      </c>
    </row>
    <row r="7" spans="1:1" ht="18.75" x14ac:dyDescent="0.25">
      <c r="A7" s="29" t="s">
        <v>53</v>
      </c>
    </row>
    <row r="8" spans="1:1" ht="18.75" x14ac:dyDescent="0.25">
      <c r="A8" s="29" t="s">
        <v>19</v>
      </c>
    </row>
    <row r="9" spans="1:1" ht="18.75" x14ac:dyDescent="0.25">
      <c r="A9" s="29" t="s">
        <v>55</v>
      </c>
    </row>
    <row r="10" spans="1:1" ht="18.75" x14ac:dyDescent="0.25">
      <c r="A10" s="29" t="s">
        <v>48</v>
      </c>
    </row>
    <row r="11" spans="1:1" ht="18.75" x14ac:dyDescent="0.25">
      <c r="A11" s="29" t="s">
        <v>47</v>
      </c>
    </row>
    <row r="12" spans="1:1" ht="18.75" x14ac:dyDescent="0.25">
      <c r="A12" s="29" t="s">
        <v>25</v>
      </c>
    </row>
    <row r="13" spans="1:1" ht="18.75" x14ac:dyDescent="0.25">
      <c r="A13" s="29" t="s">
        <v>33</v>
      </c>
    </row>
    <row r="14" spans="1:1" ht="18.75" x14ac:dyDescent="0.25">
      <c r="A14" s="29" t="s">
        <v>24</v>
      </c>
    </row>
    <row r="15" spans="1:1" ht="18.75" x14ac:dyDescent="0.25">
      <c r="A15" s="29" t="s">
        <v>39</v>
      </c>
    </row>
    <row r="16" spans="1:1" ht="18.75" x14ac:dyDescent="0.25">
      <c r="A16" s="29" t="s">
        <v>38</v>
      </c>
    </row>
    <row r="17" spans="1:1" ht="18.75" x14ac:dyDescent="0.25">
      <c r="A17" s="29" t="s">
        <v>60</v>
      </c>
    </row>
    <row r="18" spans="1:1" ht="18.75" x14ac:dyDescent="0.25">
      <c r="A18" s="29" t="s">
        <v>31</v>
      </c>
    </row>
    <row r="19" spans="1:1" ht="18.75" x14ac:dyDescent="0.25">
      <c r="A19" s="29" t="s">
        <v>22</v>
      </c>
    </row>
    <row r="20" spans="1:1" ht="18.75" x14ac:dyDescent="0.25">
      <c r="A20" s="29" t="s">
        <v>6</v>
      </c>
    </row>
    <row r="21" spans="1:1" ht="18.75" x14ac:dyDescent="0.25">
      <c r="A21" s="29" t="s">
        <v>37</v>
      </c>
    </row>
    <row r="22" spans="1:1" ht="18.75" x14ac:dyDescent="0.25">
      <c r="A22" s="29" t="s">
        <v>59</v>
      </c>
    </row>
    <row r="23" spans="1:1" ht="18.75" x14ac:dyDescent="0.25">
      <c r="A23" s="29" t="s">
        <v>34</v>
      </c>
    </row>
    <row r="24" spans="1:1" ht="18.75" x14ac:dyDescent="0.25">
      <c r="A24" s="29" t="s">
        <v>32</v>
      </c>
    </row>
    <row r="25" spans="1:1" ht="18.75" x14ac:dyDescent="0.25">
      <c r="A25" s="29" t="s">
        <v>63</v>
      </c>
    </row>
    <row r="26" spans="1:1" ht="18.75" x14ac:dyDescent="0.25">
      <c r="A26" s="29" t="s">
        <v>36</v>
      </c>
    </row>
    <row r="27" spans="1:1" ht="18.75" x14ac:dyDescent="0.25">
      <c r="A27" s="29" t="s">
        <v>23</v>
      </c>
    </row>
    <row r="28" spans="1:1" ht="18.75" x14ac:dyDescent="0.25">
      <c r="A28" s="29" t="s">
        <v>62</v>
      </c>
    </row>
    <row r="29" spans="1:1" ht="18.75" x14ac:dyDescent="0.25">
      <c r="A29" s="29" t="s">
        <v>26</v>
      </c>
    </row>
    <row r="30" spans="1:1" ht="18.75" x14ac:dyDescent="0.25">
      <c r="A30" s="29" t="s">
        <v>40</v>
      </c>
    </row>
    <row r="31" spans="1:1" ht="18.75" x14ac:dyDescent="0.25">
      <c r="A31" s="29" t="s">
        <v>50</v>
      </c>
    </row>
    <row r="32" spans="1:1" ht="18.75" x14ac:dyDescent="0.25">
      <c r="A32" s="29" t="s">
        <v>49</v>
      </c>
    </row>
    <row r="33" spans="1:1" ht="18.75" x14ac:dyDescent="0.25">
      <c r="A33" s="29" t="s">
        <v>35</v>
      </c>
    </row>
  </sheetData>
  <sortState ref="A4:A33">
    <sortCondition ref="A4"/>
  </sortState>
  <pageMargins left="0.39370078740157483" right="0.39370078740157483" top="0.39370078740157483" bottom="0.39370078740157483" header="0" footer="0"/>
  <pageSetup paperSize="9" scale="1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2016-02-17T09:55:05Z</dcterms:modified>
</cp:coreProperties>
</file>